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120" windowWidth="10365" windowHeight="7815"/>
  </bookViews>
  <sheets>
    <sheet name="INV. BIENES MUEBLES" sheetId="3" r:id="rId1"/>
  </sheets>
  <definedNames>
    <definedName name="_Toc276045272" localSheetId="0">'INV. BIENES MUEBLES'!#REF!</definedName>
    <definedName name="_Toc276045273" localSheetId="0">'INV. BIENES MUEBLES'!#REF!</definedName>
    <definedName name="_Toc276045274" localSheetId="0">'INV. BIENES MUEBLES'!#REF!</definedName>
    <definedName name="_Toc276045275" localSheetId="0">'INV. BIENES MUEBLES'!#REF!</definedName>
    <definedName name="_Toc276045276" localSheetId="0">'INV. BIENES MUEBLES'!#REF!</definedName>
    <definedName name="_Toc276045277" localSheetId="0">'INV. BIENES MUEBLES'!#REF!</definedName>
    <definedName name="_Toc276045278" localSheetId="0">'INV. BIENES MUEBLES'!#REF!</definedName>
    <definedName name="_Toc276045279" localSheetId="0">'INV. BIENES MUEBLES'!#REF!</definedName>
    <definedName name="_Toc276045280" localSheetId="0">'INV. BIENES MUEBLES'!#REF!</definedName>
    <definedName name="_xlnm.Print_Area" localSheetId="0">'INV. BIENES MUEBLES'!$A$1:$M$251</definedName>
    <definedName name="_xlnm.Print_Titles" localSheetId="0">'INV. BIENES MUEBLES'!$1:$4</definedName>
  </definedNames>
  <calcPr calcId="152511"/>
</workbook>
</file>

<file path=xl/calcChain.xml><?xml version="1.0" encoding="utf-8"?>
<calcChain xmlns="http://schemas.openxmlformats.org/spreadsheetml/2006/main">
  <c r="M36" i="3" l="1"/>
  <c r="L36" i="3"/>
  <c r="L32" i="3"/>
  <c r="L27" i="3"/>
  <c r="L22" i="3"/>
  <c r="L13" i="3"/>
  <c r="M223" i="3"/>
  <c r="M204" i="3"/>
  <c r="M184" i="3"/>
  <c r="M186" i="3" s="1"/>
  <c r="M172" i="3"/>
  <c r="M174" i="3" s="1"/>
  <c r="M159" i="3"/>
  <c r="M161" i="3" s="1"/>
  <c r="M147" i="3"/>
  <c r="M144" i="3"/>
  <c r="M87" i="3"/>
  <c r="M84" i="3"/>
  <c r="M58" i="3"/>
  <c r="M55" i="3"/>
  <c r="M42" i="3"/>
  <c r="M39" i="3"/>
  <c r="L204" i="3"/>
  <c r="M225" i="3" l="1"/>
  <c r="M60" i="3"/>
  <c r="L172" i="3"/>
  <c r="L174" i="3" s="1"/>
  <c r="M135" i="3"/>
  <c r="M139" i="3" s="1"/>
  <c r="M126" i="3"/>
  <c r="M120" i="3"/>
  <c r="M116" i="3"/>
  <c r="M93" i="3"/>
  <c r="M90" i="3"/>
  <c r="M69" i="3"/>
  <c r="M81" i="3" s="1"/>
  <c r="M29" i="3"/>
  <c r="M32" i="3" s="1"/>
  <c r="M25" i="3"/>
  <c r="M27" i="3" s="1"/>
  <c r="M15" i="3"/>
  <c r="M22" i="3" s="1"/>
  <c r="M10" i="3"/>
  <c r="M9" i="3"/>
  <c r="L147" i="3"/>
  <c r="L223" i="3"/>
  <c r="L184" i="3"/>
  <c r="L186" i="3" s="1"/>
  <c r="L159" i="3"/>
  <c r="L161" i="3" s="1"/>
  <c r="L144" i="3"/>
  <c r="L139" i="3"/>
  <c r="L133" i="3"/>
  <c r="L114" i="3"/>
  <c r="M13" i="3" l="1"/>
  <c r="M44" i="3" s="1"/>
  <c r="M114" i="3"/>
  <c r="M133" i="3"/>
  <c r="M149" i="3" s="1"/>
  <c r="L225" i="3"/>
  <c r="L87" i="3"/>
  <c r="L84" i="3"/>
  <c r="L81" i="3"/>
  <c r="L58" i="3"/>
  <c r="L55" i="3"/>
  <c r="L42" i="3"/>
  <c r="L39" i="3"/>
  <c r="L44" i="3" l="1"/>
  <c r="L149" i="3"/>
  <c r="L60" i="3"/>
</calcChain>
</file>

<file path=xl/sharedStrings.xml><?xml version="1.0" encoding="utf-8"?>
<sst xmlns="http://schemas.openxmlformats.org/spreadsheetml/2006/main" count="1130" uniqueCount="335">
  <si>
    <t>Depreciación acumulada</t>
  </si>
  <si>
    <t>Valor unitario</t>
  </si>
  <si>
    <t>Estado físico</t>
  </si>
  <si>
    <t>N°. de serie</t>
  </si>
  <si>
    <t>Modelo</t>
  </si>
  <si>
    <t>Marca</t>
  </si>
  <si>
    <t>Fecha de adquisición</t>
  </si>
  <si>
    <t>Factura</t>
  </si>
  <si>
    <t>Resguardatario</t>
  </si>
  <si>
    <t>Clave inventarial</t>
  </si>
  <si>
    <t xml:space="preserve">Descripción </t>
  </si>
  <si>
    <t>Código contable</t>
  </si>
  <si>
    <t>Área de Adscripción</t>
  </si>
  <si>
    <t>Formato IG-4</t>
  </si>
  <si>
    <t>CODIGO CONTABLE : 1241-1</t>
  </si>
  <si>
    <t>S/C</t>
  </si>
  <si>
    <t>BUENO</t>
  </si>
  <si>
    <t>S/M</t>
  </si>
  <si>
    <t>S/S</t>
  </si>
  <si>
    <t>NUEVO</t>
  </si>
  <si>
    <t>MUEBLES DE OFICINA  Y ESTANTERIA</t>
  </si>
  <si>
    <t xml:space="preserve">EQUIPO DE COMPUTO Y TECNOLOGIAS DE LA INFORMACION      </t>
  </si>
  <si>
    <t xml:space="preserve">DIRECCION DE RECURSOS FINANCIEROS </t>
  </si>
  <si>
    <t>LENOVO</t>
  </si>
  <si>
    <t xml:space="preserve">LEOVARDO PEREA ASTUDILLO </t>
  </si>
  <si>
    <t xml:space="preserve">EDUARDO BALBUENA HERERRA </t>
  </si>
  <si>
    <t>ARELI ESMERALDA HERNANDEZ NERI</t>
  </si>
  <si>
    <t>JULIO CESAR CABAÑAS AGÜERO</t>
  </si>
  <si>
    <t>TOTAL</t>
  </si>
  <si>
    <t>CAJA FUERTE</t>
  </si>
  <si>
    <t>VENTILADOR DE PEDESTAL MYTEK 3 VEL</t>
  </si>
  <si>
    <t>VENTILADOR DE PEDESTAL RECORD 3 VEL.</t>
  </si>
  <si>
    <t>IMPRESORA HP</t>
  </si>
  <si>
    <t>POSE/27863615</t>
  </si>
  <si>
    <t>LASER HP 1102W</t>
  </si>
  <si>
    <t>IMRPESORA</t>
  </si>
  <si>
    <t xml:space="preserve">IMPRESORA </t>
  </si>
  <si>
    <t xml:space="preserve">LASER </t>
  </si>
  <si>
    <t xml:space="preserve"> HP LASER JET</t>
  </si>
  <si>
    <t>EDSON</t>
  </si>
  <si>
    <t xml:space="preserve"> HP</t>
  </si>
  <si>
    <t xml:space="preserve">MULTIFUNCIONAL </t>
  </si>
  <si>
    <t xml:space="preserve"> HP LASER JET M1536</t>
  </si>
  <si>
    <t>EDSON L-210</t>
  </si>
  <si>
    <t xml:space="preserve"> HP P1102W</t>
  </si>
  <si>
    <t>COMPUTADORA</t>
  </si>
  <si>
    <t>IDEACENTRE ALL IN ONE C40-30, PANTALLA 21.5" PROCES CORE i3</t>
  </si>
  <si>
    <t>DIRECCION GENERAL DE PPTO Y ADMON.</t>
  </si>
  <si>
    <t>OSIRIS SANCHEZ LUNA</t>
  </si>
  <si>
    <t>OSIRIS CASTAÑEDA HERNANDEZ</t>
  </si>
  <si>
    <t xml:space="preserve">DIRECCION DE RECURSOS HUMANOS </t>
  </si>
  <si>
    <t>DIRECCION GENERAL DE PPTO Y ADMON</t>
  </si>
  <si>
    <t>DIRECCION GENERAL DE JURIDICO CONSULTIVO</t>
  </si>
  <si>
    <t>MIGUEL ANGEL TORREBLANCA RAMOS</t>
  </si>
  <si>
    <t>COORDINACION GENERAL DE LA POLICIA MUNICIPAL</t>
  </si>
  <si>
    <t>JOSE MARTIN SANCHEZ RAMOS</t>
  </si>
  <si>
    <t>LAURA REYNA BENJAMIN</t>
  </si>
  <si>
    <t>MARIELY REYES BARRERA</t>
  </si>
  <si>
    <t>TOLDO</t>
  </si>
  <si>
    <t xml:space="preserve">SILLA METALICA PLEGABLE </t>
  </si>
  <si>
    <t xml:space="preserve">MESA PLEGABLE </t>
  </si>
  <si>
    <t>DIRECCION GENERAL DE APOYO TECNICO Y LOGISTICO</t>
  </si>
  <si>
    <t>VICENTE FIGUEROA ALANIS</t>
  </si>
  <si>
    <t>F/784, 785, 786, 787 Y 788</t>
  </si>
  <si>
    <t>INVENTARIO DE BIENES MUEBLES</t>
  </si>
  <si>
    <t>FISCALIA GENERAL DEL ESTADO DE GUERRERO</t>
  </si>
  <si>
    <t xml:space="preserve">FISCALIA DE COMBATE ALA CORRUPCION </t>
  </si>
  <si>
    <t xml:space="preserve">SILLA PARA VISITA PLANA NEGRA BASE TRINEO </t>
  </si>
  <si>
    <t xml:space="preserve">ANTONIO SEBASTIAN ORTUÑO </t>
  </si>
  <si>
    <t>AAA1F375-5602B-46B-BDEA-2AB69A10940B</t>
  </si>
  <si>
    <t>SM</t>
  </si>
  <si>
    <t xml:space="preserve">BUENO </t>
  </si>
  <si>
    <t>VICEFISCALIA DE PREVENCION Y SEGUMIENTO</t>
  </si>
  <si>
    <t xml:space="preserve">CRISTHYAN  BERNABE MARTINEZ MARTINEZ </t>
  </si>
  <si>
    <t>SILLON EJECUTIVO VINIL NEGRO</t>
  </si>
  <si>
    <t>AAACEDA-7FF9-ADF7-22D587C58E9A</t>
  </si>
  <si>
    <t>AAA1CEDA-7FFP-4D68-ADF7-22D587C58E9A</t>
  </si>
  <si>
    <t xml:space="preserve">FISCALIA DE COMBATE  A LA CORRUPCION </t>
  </si>
  <si>
    <t xml:space="preserve">ESTACION DE TRABAJO TIPO "L" FORMADO EN VIDRIO TEMPLADO Y BASE DE MADERA </t>
  </si>
  <si>
    <t>AAA1A7BA-492F-4A9A-BFCBFFA5C6E</t>
  </si>
  <si>
    <t>MESA</t>
  </si>
  <si>
    <t xml:space="preserve">SECRETARIA PARTICULAR </t>
  </si>
  <si>
    <t xml:space="preserve">APPLE IPHONE 6 </t>
  </si>
  <si>
    <t xml:space="preserve">GILDARDO ALVAREZ SILVA </t>
  </si>
  <si>
    <t>TF-20441293</t>
  </si>
  <si>
    <t>SILVER 16 GB-CLA</t>
  </si>
  <si>
    <t>SILVER 16</t>
  </si>
  <si>
    <t>TF20441293</t>
  </si>
  <si>
    <t>TF20440554</t>
  </si>
  <si>
    <t>TF-20440554</t>
  </si>
  <si>
    <t>TF-20441604</t>
  </si>
  <si>
    <t>SPACE GRAY 16 GB- CLA</t>
  </si>
  <si>
    <t>SPACE GRAY 16</t>
  </si>
  <si>
    <t xml:space="preserve"> TF -20441604</t>
  </si>
  <si>
    <t xml:space="preserve">OFICINA DEL FISCAL </t>
  </si>
  <si>
    <t>TEL IPHONE 6 128</t>
  </si>
  <si>
    <t xml:space="preserve">YASKARA YATZIRY OCAMPO BARRIOS </t>
  </si>
  <si>
    <t>MA 2629</t>
  </si>
  <si>
    <t>GSM APPLE IPHONE 6 128 GB</t>
  </si>
  <si>
    <t>IPHONE 6</t>
  </si>
  <si>
    <t>FISCALIA REGIONAL DE ACAPULCO</t>
  </si>
  <si>
    <t>DIRECCION DE PRESUPUESTO Y ADMINISTRACION</t>
  </si>
  <si>
    <t xml:space="preserve">FERNANDO BENAVIDEZ HERNANDEZ </t>
  </si>
  <si>
    <t xml:space="preserve">AMALIA TENORIO BORJA </t>
  </si>
  <si>
    <t xml:space="preserve">INSTITUTO DE FORMACION PROFESIONAL </t>
  </si>
  <si>
    <t xml:space="preserve">ALI ESMAIN GODINES GONZALEZ </t>
  </si>
  <si>
    <t xml:space="preserve">SECRETRARIA PARTICULAR </t>
  </si>
  <si>
    <t>IPHONE 6 DE 16 GB</t>
  </si>
  <si>
    <t>APPLE</t>
  </si>
  <si>
    <t>IPHONE 6 DE  128 GB</t>
  </si>
  <si>
    <t>IPHONE 6 DE 128 GB</t>
  </si>
  <si>
    <t>IPHONE 6 128 GB</t>
  </si>
  <si>
    <t xml:space="preserve"> BLACKBERRY Q5</t>
  </si>
  <si>
    <t>BLACKBERRY</t>
  </si>
  <si>
    <t>Q5</t>
  </si>
  <si>
    <t>BLACKBERRY Q5</t>
  </si>
  <si>
    <t xml:space="preserve">ALC  OT6032A  ALFA DR IUSA GSM </t>
  </si>
  <si>
    <t>DAVID GARCIA MUÑOZ</t>
  </si>
  <si>
    <t>AAA 1380755</t>
  </si>
  <si>
    <t>ALCATEL</t>
  </si>
  <si>
    <t>ALC OT6032A</t>
  </si>
  <si>
    <t>13780001767-237</t>
  </si>
  <si>
    <t>MULTIFUNCIONAL</t>
  </si>
  <si>
    <t xml:space="preserve"> DAVID GARCIA MUÑOZ </t>
  </si>
  <si>
    <t>POSE/20041432</t>
  </si>
  <si>
    <t>EPSON</t>
  </si>
  <si>
    <t>EPSON L455 WIFI</t>
  </si>
  <si>
    <t>POSE/20041732</t>
  </si>
  <si>
    <t>MOUSE OPTICO,  TECLADO,  COMPUTADORA TODO EN UNO</t>
  </si>
  <si>
    <t>ARELI  ESMERALDA HERNANDEZ NERI</t>
  </si>
  <si>
    <t>SM-8825,                         LXH-EKB-10YA,                 IDEA CENTRE B 50-30</t>
  </si>
  <si>
    <t>141005801547,                                      41004038,                                             S1005KQS</t>
  </si>
  <si>
    <t>MOUSE OPTICO,TECLADO,COMPUTADORA TODO EN UNO</t>
  </si>
  <si>
    <t xml:space="preserve">LENOVO </t>
  </si>
  <si>
    <t>SM-8825,                               LXH-EKB-10YA ,                  IDEA CENTRE B 50-30</t>
  </si>
  <si>
    <t>141005801466,                                     41004122,                                                 S1005KRN</t>
  </si>
  <si>
    <t xml:space="preserve"> JULIO EDUARDO CABAÑAS AGÜERO </t>
  </si>
  <si>
    <t>SM-8825, LXH-EKB-10YA, IDEA CENTRE B50-30</t>
  </si>
  <si>
    <t>141005805101,                                     41004280,                                              S1005KR1</t>
  </si>
  <si>
    <t>SM-8825,                    LXH-EKB-10YA,                    IDEA CENTRE B50-30</t>
  </si>
  <si>
    <t>141005805102,                                     41004281,                                              S1005KR1</t>
  </si>
  <si>
    <t>ESCANER</t>
  </si>
  <si>
    <t>HP</t>
  </si>
  <si>
    <t>SCANJET ENTERPRISE 7000S2</t>
  </si>
  <si>
    <t>CN47UD704B</t>
  </si>
  <si>
    <t>CNA87D701G</t>
  </si>
  <si>
    <t>VICEFISCALIA DE INVESTIGACION</t>
  </si>
  <si>
    <t xml:space="preserve">TABLETA ELECTRONICA </t>
  </si>
  <si>
    <t xml:space="preserve">ALEJANDRO SANTOS GONZALEZ </t>
  </si>
  <si>
    <t>IPAD</t>
  </si>
  <si>
    <t>AIR 64</t>
  </si>
  <si>
    <t>DMPMC372F4YG</t>
  </si>
  <si>
    <t>TELPORTATIL</t>
  </si>
  <si>
    <t>EQUIPO DE MOBILIARIO Y EQUIPO EDUCACIONAL Y RECREATIVO</t>
  </si>
  <si>
    <t>CODIGO CONTABLE : 1242-1</t>
  </si>
  <si>
    <t>SECRETARIA PARTICULAR</t>
  </si>
  <si>
    <t>BOCINA ACTIVA 180W, CON BLUTHOO</t>
  </si>
  <si>
    <t>ALAIN GODINEZ ABARCA</t>
  </si>
  <si>
    <t>ICABG70384</t>
  </si>
  <si>
    <t>ALIEN</t>
  </si>
  <si>
    <t>CENTAURI ¡515¡</t>
  </si>
  <si>
    <t>PANTALLA 58 LED</t>
  </si>
  <si>
    <t>SANSUMG</t>
  </si>
  <si>
    <t>58LED</t>
  </si>
  <si>
    <t>SILLA EJECUTIVA WONDER</t>
  </si>
  <si>
    <t>SILLA EJECUTIVA AV</t>
  </si>
  <si>
    <t>CAJA FUERTE DIGITAL</t>
  </si>
  <si>
    <t xml:space="preserve">ARCHIVERO METALICO DE 4 GAVETAS </t>
  </si>
  <si>
    <t>GABINETE SUMIT</t>
  </si>
  <si>
    <t>TOLDO KING CANOPY 3X3 MTS</t>
  </si>
  <si>
    <t>MUEBLES, EXCEPTO DE OFICINA Y ESTANTERIA</t>
  </si>
  <si>
    <t>CODIGO CONTABLE : 1241-2 001</t>
  </si>
  <si>
    <t>12411 1 001 0001 MESA</t>
  </si>
  <si>
    <t>12411 1 001 0002 SILLA</t>
  </si>
  <si>
    <t>12411 1 001 0003 SILLON EJECUTIVO</t>
  </si>
  <si>
    <t>12411 1 001 0004 VENTILADOR</t>
  </si>
  <si>
    <t>12411 1 001 0005 CAJA FUERTE</t>
  </si>
  <si>
    <t>12411 1 001 0006 TOLDO</t>
  </si>
  <si>
    <t>12411 1 001 0007 ARCHIVERO</t>
  </si>
  <si>
    <t>1241 2 001 0001 GABINETE</t>
  </si>
  <si>
    <t>1241 2 001 0002 TOLDO</t>
  </si>
  <si>
    <t>CODIGO CONTABLE : 1241-3 001</t>
  </si>
  <si>
    <t>1241 3 001 0001 IMPRESORAS</t>
  </si>
  <si>
    <t>IMPRESORA</t>
  </si>
  <si>
    <t>MULTIFUNCIONAL HP LASER JET</t>
  </si>
  <si>
    <t xml:space="preserve">MULT. HP OFFICEJET </t>
  </si>
  <si>
    <t>1241 3 001 0002 FAX</t>
  </si>
  <si>
    <t>FAX</t>
  </si>
  <si>
    <t>1241 3 001 0003 NOBREAK</t>
  </si>
  <si>
    <t xml:space="preserve">NOBREAK </t>
  </si>
  <si>
    <t>1241 3 001 0004 CELULAR</t>
  </si>
  <si>
    <t>TELEFONO CELULAR</t>
  </si>
  <si>
    <t>1241 3 001 0007 COMPUTADORA</t>
  </si>
  <si>
    <t>LAPTOP HP PC 14-AC112LA</t>
  </si>
  <si>
    <t>MACBOOK PRO RETINA 15 SPACE</t>
  </si>
  <si>
    <t>BUNDLE LAPTOP MULTIF</t>
  </si>
  <si>
    <t>1241 3 001 0008 ESCANER</t>
  </si>
  <si>
    <t>ESCANER RED HP N6350, 2400x2400 DPI</t>
  </si>
  <si>
    <t>CAMARA SONY DSC W800</t>
  </si>
  <si>
    <t>1241 3 001 0009 CAMARAS</t>
  </si>
  <si>
    <t>1241 3 001 0010 SWICHT´S UPLINKS</t>
  </si>
  <si>
    <t>SWICHT'S UPLINKS</t>
  </si>
  <si>
    <t>CAMARAS FOTOGRAFICAS Y DE VIDEO</t>
  </si>
  <si>
    <t>CODIGO CONTABLE : 1242 3 001</t>
  </si>
  <si>
    <t xml:space="preserve"> 1242 3 001 0001 CAMARAS FOTOGRAFICAS </t>
  </si>
  <si>
    <t>1242 1 001 0001 TELEVISION</t>
  </si>
  <si>
    <t xml:space="preserve">CAMARA REFLEX CANON EOS REBEL T5 </t>
  </si>
  <si>
    <t>SIST. DE AIRE ACONDICIONADO, CALEFACCION Y DE REFRIGERACION INDUSTRIAL Y COMERCIAL</t>
  </si>
  <si>
    <t>CODIGO CONTABLE : 1246 4 001</t>
  </si>
  <si>
    <t>1246 4 001 0001 AIRE ACONDICIONADO</t>
  </si>
  <si>
    <t xml:space="preserve">AIRE ACONDICIONADO MIRAGE </t>
  </si>
  <si>
    <t>AIRE ACONDICIONADO MIRAGE EXF121F</t>
  </si>
  <si>
    <t>AIRE ACONDICIONADO LG</t>
  </si>
  <si>
    <t>EQUIPO DE COMUNICACIÓN Y TELECOMUNICACION</t>
  </si>
  <si>
    <t>CODIGO CONTABLE : 1246 5</t>
  </si>
  <si>
    <t>RADIO ANALOGICO KENWOOD PKT03</t>
  </si>
  <si>
    <t>APPLE IPHONE 6 SPACE GRAY 64GB</t>
  </si>
  <si>
    <t xml:space="preserve">APPLE IPHONE 6 SILVER 64GB-CLA </t>
  </si>
  <si>
    <t xml:space="preserve">MOVISTAR HUAWEI G PLAY </t>
  </si>
  <si>
    <t xml:space="preserve"> 1246 5 001 CELULAR</t>
  </si>
  <si>
    <t xml:space="preserve"> 1246 5 002 RADIO DE COMUNICACIÓN </t>
  </si>
  <si>
    <t>PERIODO: ENERO - JUNIO 2016</t>
  </si>
  <si>
    <t>SUB TOTAL</t>
  </si>
  <si>
    <t>B01 S15 S/C</t>
  </si>
  <si>
    <t>GERMAIN RODRIGUEZ JIMENEZ</t>
  </si>
  <si>
    <t>POSE/30197810</t>
  </si>
  <si>
    <t>F/126</t>
  </si>
  <si>
    <t>5000 - 5100 - 511 - 175 B01 A04 175</t>
  </si>
  <si>
    <t>NELVA MELODIA ROMERO REGALADO</t>
  </si>
  <si>
    <t>OOM960429832</t>
  </si>
  <si>
    <t>ROBERTO RUANO ORTEGA</t>
  </si>
  <si>
    <t>FRANCISCO JAVIER HERNANDEZ RUIZ</t>
  </si>
  <si>
    <t>POSE/31089231</t>
  </si>
  <si>
    <t>VICEFISCALIA DE CONTROL, EVALUAC Y APOYO</t>
  </si>
  <si>
    <t>IHGDDE 254994</t>
  </si>
  <si>
    <t>OFICINA DEL FISCAL</t>
  </si>
  <si>
    <t>EDGAR ENRIQUE VACA DURAN</t>
  </si>
  <si>
    <t>POSE/28827435</t>
  </si>
  <si>
    <t>PRO M176N</t>
  </si>
  <si>
    <t>CNG7GCP17H</t>
  </si>
  <si>
    <t>POSE/29254144</t>
  </si>
  <si>
    <t>PRO X 476</t>
  </si>
  <si>
    <t>POSE/28827142</t>
  </si>
  <si>
    <t>VICEFISCALIA DE CONTROL, EVALUAC. Y APOYO</t>
  </si>
  <si>
    <t>JAVIER MANUEL HERNANDEZ RUIZ</t>
  </si>
  <si>
    <t>14-AC112LA</t>
  </si>
  <si>
    <t>5CG54903Y1</t>
  </si>
  <si>
    <t>POSE/29070313</t>
  </si>
  <si>
    <t>OFICINA DEL FISCAL GENERAL</t>
  </si>
  <si>
    <t>CHRISTOPHER JAVIER SALDIVAR NAVA</t>
  </si>
  <si>
    <t>C02QM2ZVG8WN</t>
  </si>
  <si>
    <t>ICALQ92215</t>
  </si>
  <si>
    <t>SECRETARIA PARTICULAR DEL FISCAL</t>
  </si>
  <si>
    <t>HP PROBOOK 440 G1</t>
  </si>
  <si>
    <t>2CE3460CTR</t>
  </si>
  <si>
    <t>170 A</t>
  </si>
  <si>
    <t>MOISES ABRAHAM  ARENAS MOSSO</t>
  </si>
  <si>
    <t>DIRECCCION GRAL DE TECNOLOGIAS DE LA INFORMACION</t>
  </si>
  <si>
    <t>CISCO</t>
  </si>
  <si>
    <t>1 SF300-48 48-PORT 10/100</t>
  </si>
  <si>
    <t>IWABP184942</t>
  </si>
  <si>
    <t>SECRETARIO PARTICULAR</t>
  </si>
  <si>
    <t>LG</t>
  </si>
  <si>
    <t>LWN2430QAG</t>
  </si>
  <si>
    <t>103KA00467 3 A 5980</t>
  </si>
  <si>
    <t xml:space="preserve">VICEFISCALIA DE CONTROL, EVALUAC. Y APOYO </t>
  </si>
  <si>
    <t>DIRECCION GRAL DE COMUNICACIÓN SOCIAL</t>
  </si>
  <si>
    <t>ESTEBAN VALDEOLIVAR SANCHEZ</t>
  </si>
  <si>
    <t>CANON</t>
  </si>
  <si>
    <t>EOS REBEL T5</t>
  </si>
  <si>
    <t>DIRECCION GRAL. DE COMUNICACIÓN SOCIAL</t>
  </si>
  <si>
    <t>SCANJET N6350 NETWORKED</t>
  </si>
  <si>
    <t>CN57EEE056</t>
  </si>
  <si>
    <t>SMART TV SAMSUNG PANT LED 50 PULG</t>
  </si>
  <si>
    <t>SAMSUNG</t>
  </si>
  <si>
    <t>UN50J5300AF</t>
  </si>
  <si>
    <t>04E93CBH503494</t>
  </si>
  <si>
    <t>FISCALIA REGIONAL COSTA CHICA</t>
  </si>
  <si>
    <t>VICTOR PARRA TELLEZ</t>
  </si>
  <si>
    <t>A784</t>
  </si>
  <si>
    <t>AGENCIA DEL M.P. ESPE.EN JUS.P ADOLESC ACA</t>
  </si>
  <si>
    <t>REYNALDO JARAMILLO PIZA</t>
  </si>
  <si>
    <t>MIRAGE</t>
  </si>
  <si>
    <t>EXF181F7071500336</t>
  </si>
  <si>
    <t>B02 A01 S/C</t>
  </si>
  <si>
    <t>ARACELI TORRES CHAVARRIA</t>
  </si>
  <si>
    <t>A 3406</t>
  </si>
  <si>
    <t>AXF121F</t>
  </si>
  <si>
    <t>D200231730315720121353</t>
  </si>
  <si>
    <t>TF-39574801</t>
  </si>
  <si>
    <t>DIRECCION GRAL. DE APOYO TECNICO Y LOGISTICA</t>
  </si>
  <si>
    <t>TF-39576136</t>
  </si>
  <si>
    <t>IPHONE 6 SPACE GRAY</t>
  </si>
  <si>
    <t>TF-39577264</t>
  </si>
  <si>
    <t>TF-39576885</t>
  </si>
  <si>
    <t>TF-39576224</t>
  </si>
  <si>
    <t>TF-39588252</t>
  </si>
  <si>
    <t>TF-39575064</t>
  </si>
  <si>
    <t>TF-39575300</t>
  </si>
  <si>
    <t>TF-39575581</t>
  </si>
  <si>
    <t>TF-39575730</t>
  </si>
  <si>
    <t>0178 821704 M5</t>
  </si>
  <si>
    <t>MOVISTAR</t>
  </si>
  <si>
    <t>RICARDO SALINAS MENDEZ</t>
  </si>
  <si>
    <t>KENWOOD</t>
  </si>
  <si>
    <t>PKT03</t>
  </si>
  <si>
    <t>B5710853</t>
  </si>
  <si>
    <t>B5710851</t>
  </si>
  <si>
    <t>B5810510</t>
  </si>
  <si>
    <t>B5810503</t>
  </si>
  <si>
    <t>B5810501</t>
  </si>
  <si>
    <t>B5810507</t>
  </si>
  <si>
    <t>B5810508</t>
  </si>
  <si>
    <t>B5810506</t>
  </si>
  <si>
    <t>B5810509</t>
  </si>
  <si>
    <t>B5810505</t>
  </si>
  <si>
    <t>B5710857</t>
  </si>
  <si>
    <t>B5810502</t>
  </si>
  <si>
    <t>B5810504</t>
  </si>
  <si>
    <t>B5710855</t>
  </si>
  <si>
    <t>B5710860</t>
  </si>
  <si>
    <t>DIRECCION GRAL DE ARCHIVO CRIMINALISTICO</t>
  </si>
  <si>
    <t xml:space="preserve">WALTER ARMIJO DE LOS SANTOS </t>
  </si>
  <si>
    <t>SONY</t>
  </si>
  <si>
    <t>DSC-W800</t>
  </si>
  <si>
    <t>5157897-S</t>
  </si>
  <si>
    <t>ERIK CASTILLO MARTINEZ</t>
  </si>
  <si>
    <t>POSE/21159478</t>
  </si>
  <si>
    <t>ARMANDO GARIBAY BELLO</t>
  </si>
  <si>
    <t>DIRECCION GRAL DE SERVICIOS PERICIALES</t>
  </si>
  <si>
    <t>B06 U05 03286</t>
  </si>
  <si>
    <t>S25K606654</t>
  </si>
  <si>
    <t xml:space="preserve">APPLE IPHONE 6 SILVER 16GB-CLA </t>
  </si>
  <si>
    <t>TF-47732902</t>
  </si>
  <si>
    <t>SILVER 16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</si>
</sst>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 Narrow"/>
      <family val="2"/>
    </font>
    <font>
      <sz val="9"/>
      <color theme="3" tint="0.39997558519241921"/>
      <name val="Arial Narrow"/>
      <family val="2"/>
    </font>
    <font>
      <b/>
      <sz val="9.5"/>
      <color rgb="FF000000"/>
      <name val="Arial Narrow"/>
      <family val="2"/>
    </font>
    <font>
      <sz val="8"/>
      <color rgb="FF000000"/>
      <name val="Arial Narrow"/>
      <family val="2"/>
    </font>
    <font>
      <b/>
      <sz val="14"/>
      <name val="Arial Narrow"/>
      <family val="2"/>
    </font>
    <font>
      <b/>
      <sz val="10"/>
      <color theme="8" tint="-0.249977111117893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color rgb="FF000000"/>
      <name val="Arial Narrow"/>
      <family val="2"/>
    </font>
    <font>
      <sz val="12"/>
      <name val="Arial Narrow"/>
      <family val="2"/>
    </font>
    <font>
      <b/>
      <sz val="9"/>
      <color rgb="FF000000"/>
      <name val="Arial Narrow"/>
      <family val="2"/>
    </font>
    <font>
      <sz val="9.5"/>
      <color rgb="FF00000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9.5"/>
      <color theme="1"/>
      <name val="Arial Narrow"/>
      <family val="2"/>
    </font>
    <font>
      <b/>
      <sz val="18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>
      <alignment wrapText="1"/>
    </xf>
    <xf numFmtId="0" fontId="11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23" fillId="0" borderId="0"/>
    <xf numFmtId="0" fontId="11" fillId="0" borderId="0"/>
  </cellStyleXfs>
  <cellXfs count="10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3" fillId="2" borderId="0" xfId="0" applyFont="1" applyFill="1"/>
    <xf numFmtId="0" fontId="6" fillId="2" borderId="0" xfId="0" applyFont="1" applyFill="1" applyBorder="1" applyAlignment="1">
      <alignment horizontal="right" vertical="top" wrapText="1"/>
    </xf>
    <xf numFmtId="0" fontId="17" fillId="0" borderId="0" xfId="0" applyFont="1"/>
    <xf numFmtId="49" fontId="5" fillId="0" borderId="0" xfId="0" applyNumberFormat="1" applyFont="1" applyAlignment="1">
      <alignment horizontal="center" vertical="center"/>
    </xf>
    <xf numFmtId="0" fontId="3" fillId="3" borderId="0" xfId="0" applyFont="1" applyFill="1"/>
    <xf numFmtId="0" fontId="6" fillId="0" borderId="0" xfId="0" applyFont="1" applyFill="1" applyBorder="1" applyAlignment="1">
      <alignment horizontal="right" vertical="top" wrapText="1"/>
    </xf>
    <xf numFmtId="0" fontId="3" fillId="0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5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15" fontId="19" fillId="2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4" fontId="14" fillId="0" borderId="0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5" fontId="19" fillId="0" borderId="1" xfId="0" applyNumberFormat="1" applyFont="1" applyFill="1" applyBorder="1" applyAlignment="1">
      <alignment horizontal="center" vertical="center" wrapText="1"/>
    </xf>
    <xf numFmtId="12" fontId="1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19" fillId="0" borderId="1" xfId="3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5" fontId="19" fillId="2" borderId="7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3" fontId="29" fillId="0" borderId="1" xfId="27" applyFont="1" applyBorder="1" applyAlignment="1">
      <alignment horizontal="center" vertical="center" wrapText="1"/>
    </xf>
    <xf numFmtId="43" fontId="28" fillId="0" borderId="1" xfId="27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15" fontId="21" fillId="2" borderId="6" xfId="11" applyNumberFormat="1" applyFont="1" applyFill="1" applyBorder="1" applyAlignment="1">
      <alignment horizontal="center" vertical="center"/>
    </xf>
    <xf numFmtId="4" fontId="21" fillId="0" borderId="6" xfId="11" applyNumberFormat="1" applyFont="1" applyBorder="1" applyAlignment="1">
      <alignment horizontal="center" vertical="center"/>
    </xf>
    <xf numFmtId="4" fontId="21" fillId="0" borderId="1" xfId="11" applyNumberFormat="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13" fillId="0" borderId="1" xfId="11" applyFont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3" fontId="29" fillId="0" borderId="0" xfId="27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5" fontId="21" fillId="2" borderId="1" xfId="11" applyNumberFormat="1" applyFont="1" applyFill="1" applyBorder="1" applyAlignment="1">
      <alignment horizontal="center" vertical="center"/>
    </xf>
    <xf numFmtId="43" fontId="28" fillId="0" borderId="0" xfId="27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5" fontId="19" fillId="2" borderId="10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15" fontId="19" fillId="2" borderId="8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5" fillId="0" borderId="1" xfId="11" applyFont="1" applyBorder="1" applyAlignment="1">
      <alignment horizontal="center" vertical="center" wrapText="1"/>
    </xf>
    <xf numFmtId="0" fontId="24" fillId="0" borderId="6" xfId="1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8" fillId="2" borderId="0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" fontId="28" fillId="2" borderId="1" xfId="0" applyNumberFormat="1" applyFont="1" applyFill="1" applyBorder="1" applyAlignment="1">
      <alignment horizontal="right" vertical="center" wrapText="1"/>
    </xf>
  </cellXfs>
  <cellStyles count="31">
    <cellStyle name="Euro" xfId="1"/>
    <cellStyle name="Hipervínculo 2" xfId="2"/>
    <cellStyle name="Millares" xfId="27" builtinId="3"/>
    <cellStyle name="Millares 2" xfId="3"/>
    <cellStyle name="Millares 2 2" xfId="4"/>
    <cellStyle name="Millares 2 2 2" xfId="5"/>
    <cellStyle name="Millares 3" xfId="6"/>
    <cellStyle name="Millares 4" xfId="7"/>
    <cellStyle name="Moneda 2" xfId="8"/>
    <cellStyle name="Moneda 2 2" xfId="9"/>
    <cellStyle name="Normal" xfId="0" builtinId="0"/>
    <cellStyle name="Normal 10" xfId="28"/>
    <cellStyle name="Normal 15" xfId="10"/>
    <cellStyle name="Normal 2" xfId="11"/>
    <cellStyle name="Normal 2 13" xfId="12"/>
    <cellStyle name="Normal 2 2" xfId="13"/>
    <cellStyle name="Normal 2 3" xfId="14"/>
    <cellStyle name="Normal 2 4" xfId="29"/>
    <cellStyle name="Normal 2_DEPREC.CORREGIDO DIC 2011 TOÑO" xfId="30"/>
    <cellStyle name="Normal 3" xfId="15"/>
    <cellStyle name="Normal 4" xfId="16"/>
    <cellStyle name="Normal 5" xfId="17"/>
    <cellStyle name="Normal 6" xfId="18"/>
    <cellStyle name="Normal 6 2" xfId="19"/>
    <cellStyle name="Normal 6 3" xfId="20"/>
    <cellStyle name="Normal 6 6" xfId="21"/>
    <cellStyle name="Normal 7" xfId="22"/>
    <cellStyle name="Normal 7 3" xfId="23"/>
    <cellStyle name="Normal 8" xfId="24"/>
    <cellStyle name="Normal 9" xfId="25"/>
    <cellStyle name="Porcentual 2" xfId="26"/>
  </cellStyles>
  <dxfs count="0"/>
  <tableStyles count="0" defaultTableStyle="TableStyleMedium2" defaultPivotStyle="PivotStyleLight16"/>
  <colors>
    <mruColors>
      <color rgb="FF4AA0DA"/>
      <color rgb="FF3B98D7"/>
      <color rgb="FF308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0</xdr:rowOff>
    </xdr:from>
    <xdr:to>
      <xdr:col>4</xdr:col>
      <xdr:colOff>171451</xdr:colOff>
      <xdr:row>4</xdr:row>
      <xdr:rowOff>0</xdr:rowOff>
    </xdr:to>
    <xdr:pic>
      <xdr:nvPicPr>
        <xdr:cNvPr id="3" name="8 Imagen" descr="C:\Users\JULIO\Pictures\LOGO-fiscalia-general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419226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228</xdr:row>
      <xdr:rowOff>85725</xdr:rowOff>
    </xdr:from>
    <xdr:to>
      <xdr:col>3</xdr:col>
      <xdr:colOff>19050</xdr:colOff>
      <xdr:row>238</xdr:row>
      <xdr:rowOff>95250</xdr:rowOff>
    </xdr:to>
    <xdr:sp macro="" textlink="">
      <xdr:nvSpPr>
        <xdr:cNvPr id="8" name="CuadroTexto 7"/>
        <xdr:cNvSpPr txBox="1"/>
      </xdr:nvSpPr>
      <xdr:spPr>
        <a:xfrm>
          <a:off x="104775" y="104613075"/>
          <a:ext cx="2600325" cy="174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MTRO. VICENTE</a:t>
          </a:r>
          <a:r>
            <a:rPr lang="es-MX" sz="1100" b="1" baseline="0"/>
            <a:t> FIGUEROA ALANIS</a:t>
          </a:r>
          <a:endParaRPr lang="es-MX" sz="1100" b="1"/>
        </a:p>
        <a:p>
          <a:pPr algn="ctr"/>
          <a:r>
            <a:rPr lang="es-MX" sz="1100" baseline="0"/>
            <a:t>DIRECTOR GENERAL DE APOYO TECNICO Y LOGISTICO </a:t>
          </a:r>
          <a:endParaRPr lang="es-MX" sz="1100"/>
        </a:p>
      </xdr:txBody>
    </xdr:sp>
    <xdr:clientData/>
  </xdr:twoCellAnchor>
  <xdr:twoCellAnchor>
    <xdr:from>
      <xdr:col>7</xdr:col>
      <xdr:colOff>257175</xdr:colOff>
      <xdr:row>228</xdr:row>
      <xdr:rowOff>85725</xdr:rowOff>
    </xdr:from>
    <xdr:to>
      <xdr:col>9</xdr:col>
      <xdr:colOff>1628775</xdr:colOff>
      <xdr:row>238</xdr:row>
      <xdr:rowOff>95250</xdr:rowOff>
    </xdr:to>
    <xdr:sp macro="" textlink="">
      <xdr:nvSpPr>
        <xdr:cNvPr id="9" name="CuadroTexto 8"/>
        <xdr:cNvSpPr txBox="1"/>
      </xdr:nvSpPr>
      <xdr:spPr>
        <a:xfrm>
          <a:off x="5876925" y="104613075"/>
          <a:ext cx="3467100" cy="174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9</xdr:col>
      <xdr:colOff>1619250</xdr:colOff>
      <xdr:row>228</xdr:row>
      <xdr:rowOff>85725</xdr:rowOff>
    </xdr:from>
    <xdr:to>
      <xdr:col>12</xdr:col>
      <xdr:colOff>647700</xdr:colOff>
      <xdr:row>236</xdr:row>
      <xdr:rowOff>57150</xdr:rowOff>
    </xdr:to>
    <xdr:sp macro="" textlink="">
      <xdr:nvSpPr>
        <xdr:cNvPr id="10" name="CuadroTexto 9"/>
        <xdr:cNvSpPr txBox="1"/>
      </xdr:nvSpPr>
      <xdr:spPr>
        <a:xfrm>
          <a:off x="9334500" y="104613075"/>
          <a:ext cx="25812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 b="1"/>
            <a:t>LIC. ERNESTO ACEVEDO HERNÁNDEZ </a:t>
          </a:r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2</xdr:col>
      <xdr:colOff>962025</xdr:colOff>
      <xdr:row>228</xdr:row>
      <xdr:rowOff>85725</xdr:rowOff>
    </xdr:from>
    <xdr:to>
      <xdr:col>7</xdr:col>
      <xdr:colOff>123825</xdr:colOff>
      <xdr:row>238</xdr:row>
      <xdr:rowOff>95250</xdr:rowOff>
    </xdr:to>
    <xdr:sp macro="" textlink="">
      <xdr:nvSpPr>
        <xdr:cNvPr id="11" name="CuadroTexto 10"/>
        <xdr:cNvSpPr txBox="1"/>
      </xdr:nvSpPr>
      <xdr:spPr>
        <a:xfrm>
          <a:off x="2657475" y="104613075"/>
          <a:ext cx="3086100" cy="174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 b="1"/>
            <a:t>LIC.</a:t>
          </a:r>
          <a:r>
            <a:rPr lang="es-MX" sz="1100" b="1" baseline="0"/>
            <a:t> OSCAR GARCÍA BADA</a:t>
          </a:r>
          <a:endParaRPr lang="es-MX" sz="1100" b="1"/>
        </a:p>
        <a:p>
          <a:pPr algn="ctr"/>
          <a:r>
            <a:rPr lang="es-MX" sz="1100"/>
            <a:t>DIRECTOR</a:t>
          </a:r>
          <a:r>
            <a:rPr lang="es-MX" sz="1100" baseline="0"/>
            <a:t> GENERAL DE PRESUPUESTO Y ADMINISTRACIÓN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238"/>
  <sheetViews>
    <sheetView showGridLines="0" tabSelected="1" view="pageBreakPreview" topLeftCell="B145" zoomScaleNormal="100" zoomScaleSheetLayoutView="100" workbookViewId="0">
      <selection activeCell="L184" sqref="L184:M184"/>
    </sheetView>
  </sheetViews>
  <sheetFormatPr baseColWidth="10" defaultRowHeight="12.75" x14ac:dyDescent="0.2"/>
  <cols>
    <col min="1" max="1" width="15.28515625" style="1" customWidth="1"/>
    <col min="2" max="2" width="10.140625" style="1" customWidth="1"/>
    <col min="3" max="3" width="14.85546875" style="1" customWidth="1"/>
    <col min="4" max="4" width="12.7109375" style="1" customWidth="1"/>
    <col min="5" max="5" width="11.42578125" style="1" customWidth="1"/>
    <col min="6" max="6" width="10.42578125" style="1" customWidth="1"/>
    <col min="7" max="7" width="9.42578125" style="1" customWidth="1"/>
    <col min="8" max="8" width="13" style="1" customWidth="1"/>
    <col min="9" max="9" width="18.42578125" style="1" customWidth="1"/>
    <col min="10" max="10" width="29.7109375" style="1" customWidth="1"/>
    <col min="11" max="11" width="11.42578125" style="1"/>
    <col min="12" max="12" width="12.140625" style="1" bestFit="1" customWidth="1"/>
    <col min="13" max="16384" width="11.42578125" style="1"/>
  </cols>
  <sheetData>
    <row r="1" spans="1:20" ht="20.25" customHeight="1" x14ac:dyDescent="0.25">
      <c r="J1" s="8"/>
      <c r="K1" s="8"/>
      <c r="L1" s="68" t="s">
        <v>13</v>
      </c>
      <c r="M1" s="9"/>
      <c r="N1" s="8"/>
      <c r="O1" s="8"/>
      <c r="P1" s="8"/>
      <c r="Q1" s="8"/>
      <c r="R1" s="8"/>
      <c r="S1" s="8"/>
      <c r="T1" s="8"/>
    </row>
    <row r="2" spans="1:20" ht="19.5" customHeight="1" x14ac:dyDescent="0.25">
      <c r="A2" s="103" t="s">
        <v>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8"/>
      <c r="O2" s="8"/>
      <c r="P2" s="8"/>
      <c r="Q2" s="8"/>
      <c r="R2" s="8"/>
      <c r="S2" s="8"/>
      <c r="T2" s="8"/>
    </row>
    <row r="3" spans="1:20" ht="16.5" customHeight="1" x14ac:dyDescent="0.2">
      <c r="A3" s="105" t="s">
        <v>64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0" ht="49.5" customHeight="1" x14ac:dyDescent="0.2">
      <c r="A4" s="104" t="s">
        <v>221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20" s="12" customFormat="1" ht="18" x14ac:dyDescent="0.25">
      <c r="A5" s="106" t="s">
        <v>20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20" s="12" customFormat="1" ht="18.75" thickBot="1" x14ac:dyDescent="0.3">
      <c r="A6" s="106" t="s">
        <v>14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20" ht="27" customHeight="1" x14ac:dyDescent="0.2">
      <c r="A7" s="20" t="s">
        <v>12</v>
      </c>
      <c r="B7" s="21" t="s">
        <v>11</v>
      </c>
      <c r="C7" s="21" t="s">
        <v>10</v>
      </c>
      <c r="D7" s="21" t="s">
        <v>9</v>
      </c>
      <c r="E7" s="21" t="s">
        <v>8</v>
      </c>
      <c r="F7" s="21" t="s">
        <v>7</v>
      </c>
      <c r="G7" s="21" t="s">
        <v>6</v>
      </c>
      <c r="H7" s="21" t="s">
        <v>5</v>
      </c>
      <c r="I7" s="21" t="s">
        <v>4</v>
      </c>
      <c r="J7" s="21" t="s">
        <v>3</v>
      </c>
      <c r="K7" s="21" t="s">
        <v>2</v>
      </c>
      <c r="L7" s="22" t="s">
        <v>1</v>
      </c>
      <c r="M7" s="22" t="s">
        <v>0</v>
      </c>
      <c r="N7" s="7"/>
    </row>
    <row r="8" spans="1:20" s="10" customFormat="1" ht="25.5" x14ac:dyDescent="0.2">
      <c r="A8" s="49" t="s">
        <v>172</v>
      </c>
      <c r="B8" s="58"/>
      <c r="C8" s="53"/>
      <c r="D8" s="53"/>
      <c r="E8" s="53"/>
      <c r="F8" s="53"/>
      <c r="G8" s="54"/>
      <c r="H8" s="53"/>
      <c r="I8" s="53"/>
      <c r="J8" s="53"/>
      <c r="K8" s="53"/>
      <c r="L8" s="59"/>
      <c r="M8" s="53"/>
      <c r="N8" s="11"/>
    </row>
    <row r="9" spans="1:20" s="10" customFormat="1" ht="38.25" x14ac:dyDescent="0.2">
      <c r="A9" s="23" t="s">
        <v>66</v>
      </c>
      <c r="B9" s="23"/>
      <c r="C9" s="23" t="s">
        <v>80</v>
      </c>
      <c r="D9" s="23" t="s">
        <v>15</v>
      </c>
      <c r="E9" s="23"/>
      <c r="F9" s="23"/>
      <c r="G9" s="24">
        <v>42005</v>
      </c>
      <c r="H9" s="23"/>
      <c r="I9" s="23"/>
      <c r="J9" s="23"/>
      <c r="K9" s="23"/>
      <c r="L9" s="25">
        <v>1299</v>
      </c>
      <c r="M9" s="25">
        <f>119.08+64.95</f>
        <v>184.03</v>
      </c>
      <c r="N9" s="71"/>
    </row>
    <row r="10" spans="1:20" s="10" customFormat="1" ht="76.5" x14ac:dyDescent="0.2">
      <c r="A10" s="23" t="s">
        <v>77</v>
      </c>
      <c r="B10" s="23"/>
      <c r="C10" s="23" t="s">
        <v>78</v>
      </c>
      <c r="D10" s="23" t="s">
        <v>15</v>
      </c>
      <c r="E10" s="23" t="s">
        <v>68</v>
      </c>
      <c r="F10" s="23" t="s">
        <v>79</v>
      </c>
      <c r="G10" s="24">
        <v>42024</v>
      </c>
      <c r="H10" s="23" t="s">
        <v>17</v>
      </c>
      <c r="I10" s="23" t="s">
        <v>17</v>
      </c>
      <c r="J10" s="23" t="s">
        <v>18</v>
      </c>
      <c r="K10" s="23" t="s">
        <v>71</v>
      </c>
      <c r="L10" s="25">
        <v>8642</v>
      </c>
      <c r="M10" s="25">
        <f>2304.53/2</f>
        <v>1152.2650000000001</v>
      </c>
      <c r="N10" s="11"/>
    </row>
    <row r="11" spans="1:20" s="10" customFormat="1" ht="76.5" x14ac:dyDescent="0.2">
      <c r="A11" s="40" t="s">
        <v>77</v>
      </c>
      <c r="B11" s="40"/>
      <c r="C11" s="40" t="s">
        <v>78</v>
      </c>
      <c r="D11" s="40" t="s">
        <v>15</v>
      </c>
      <c r="E11" s="40" t="s">
        <v>68</v>
      </c>
      <c r="F11" s="40" t="s">
        <v>79</v>
      </c>
      <c r="G11" s="24">
        <v>42024</v>
      </c>
      <c r="H11" s="40" t="s">
        <v>17</v>
      </c>
      <c r="I11" s="40" t="s">
        <v>17</v>
      </c>
      <c r="J11" s="40" t="s">
        <v>18</v>
      </c>
      <c r="K11" s="40" t="s">
        <v>71</v>
      </c>
      <c r="L11" s="25">
        <v>8642</v>
      </c>
      <c r="M11" s="25">
        <v>1152.27</v>
      </c>
      <c r="N11" s="11"/>
    </row>
    <row r="12" spans="1:20" s="10" customFormat="1" ht="51" x14ac:dyDescent="0.2">
      <c r="A12" s="23" t="s">
        <v>61</v>
      </c>
      <c r="B12" s="23"/>
      <c r="C12" s="38" t="s">
        <v>60</v>
      </c>
      <c r="D12" s="23" t="s">
        <v>15</v>
      </c>
      <c r="E12" s="23" t="s">
        <v>62</v>
      </c>
      <c r="F12" s="23" t="s">
        <v>63</v>
      </c>
      <c r="G12" s="24">
        <v>42369</v>
      </c>
      <c r="H12" s="23" t="s">
        <v>17</v>
      </c>
      <c r="I12" s="23" t="s">
        <v>17</v>
      </c>
      <c r="J12" s="23" t="s">
        <v>18</v>
      </c>
      <c r="K12" s="23" t="s">
        <v>16</v>
      </c>
      <c r="L12" s="25">
        <v>27840.53</v>
      </c>
      <c r="M12" s="25">
        <v>1392.03</v>
      </c>
      <c r="N12" s="11"/>
    </row>
    <row r="13" spans="1:20" s="10" customFormat="1" ht="16.5" x14ac:dyDescent="0.2">
      <c r="A13" s="80"/>
      <c r="B13" s="80"/>
      <c r="C13" s="81"/>
      <c r="D13" s="80"/>
      <c r="E13" s="80"/>
      <c r="F13" s="80"/>
      <c r="G13" s="82"/>
      <c r="H13" s="80"/>
      <c r="I13" s="80"/>
      <c r="J13" s="80"/>
      <c r="K13" s="83" t="s">
        <v>222</v>
      </c>
      <c r="L13" s="74">
        <f>SUM(L9:L12)</f>
        <v>46423.53</v>
      </c>
      <c r="M13" s="74">
        <f>SUM(M9:M12)</f>
        <v>3880.5950000000003</v>
      </c>
      <c r="N13" s="11"/>
    </row>
    <row r="14" spans="1:20" s="10" customFormat="1" ht="25.5" x14ac:dyDescent="0.2">
      <c r="A14" s="49" t="s">
        <v>173</v>
      </c>
      <c r="B14" s="77"/>
      <c r="C14" s="78"/>
      <c r="D14" s="78"/>
      <c r="E14" s="78"/>
      <c r="F14" s="78"/>
      <c r="G14" s="79"/>
      <c r="H14" s="78"/>
      <c r="I14" s="78"/>
      <c r="J14" s="78"/>
      <c r="K14" s="53"/>
      <c r="L14" s="59"/>
      <c r="M14" s="78"/>
      <c r="N14" s="11"/>
    </row>
    <row r="15" spans="1:20" s="10" customFormat="1" ht="63.75" x14ac:dyDescent="0.2">
      <c r="A15" s="23" t="s">
        <v>66</v>
      </c>
      <c r="B15" s="23"/>
      <c r="C15" s="23" t="s">
        <v>67</v>
      </c>
      <c r="D15" s="23" t="s">
        <v>15</v>
      </c>
      <c r="E15" s="23" t="s">
        <v>68</v>
      </c>
      <c r="F15" s="23" t="s">
        <v>69</v>
      </c>
      <c r="G15" s="24">
        <v>42024</v>
      </c>
      <c r="H15" s="23" t="s">
        <v>17</v>
      </c>
      <c r="I15" s="23" t="s">
        <v>17</v>
      </c>
      <c r="J15" s="23" t="s">
        <v>18</v>
      </c>
      <c r="K15" s="23" t="s">
        <v>16</v>
      </c>
      <c r="L15" s="25">
        <v>5274.52</v>
      </c>
      <c r="M15" s="25">
        <f>2813.03/4+0.01</f>
        <v>703.26750000000004</v>
      </c>
      <c r="N15" s="11"/>
    </row>
    <row r="16" spans="1:20" s="10" customFormat="1" ht="63.75" x14ac:dyDescent="0.2">
      <c r="A16" s="23" t="s">
        <v>66</v>
      </c>
      <c r="B16" s="23"/>
      <c r="C16" s="23" t="s">
        <v>67</v>
      </c>
      <c r="D16" s="23" t="s">
        <v>15</v>
      </c>
      <c r="E16" s="23" t="s">
        <v>68</v>
      </c>
      <c r="F16" s="23" t="s">
        <v>69</v>
      </c>
      <c r="G16" s="24">
        <v>42024</v>
      </c>
      <c r="H16" s="23" t="s">
        <v>70</v>
      </c>
      <c r="I16" s="23" t="s">
        <v>17</v>
      </c>
      <c r="J16" s="23" t="s">
        <v>18</v>
      </c>
      <c r="K16" s="23" t="s">
        <v>71</v>
      </c>
      <c r="L16" s="25">
        <v>5274.52</v>
      </c>
      <c r="M16" s="25">
        <v>703.27</v>
      </c>
      <c r="N16" s="11"/>
    </row>
    <row r="17" spans="1:14" s="10" customFormat="1" ht="63.75" x14ac:dyDescent="0.2">
      <c r="A17" s="23" t="s">
        <v>72</v>
      </c>
      <c r="B17" s="23"/>
      <c r="C17" s="23" t="s">
        <v>67</v>
      </c>
      <c r="D17" s="23" t="s">
        <v>15</v>
      </c>
      <c r="E17" s="23" t="s">
        <v>73</v>
      </c>
      <c r="F17" s="23" t="s">
        <v>69</v>
      </c>
      <c r="G17" s="24">
        <v>42024</v>
      </c>
      <c r="H17" s="23" t="s">
        <v>17</v>
      </c>
      <c r="I17" s="23" t="s">
        <v>17</v>
      </c>
      <c r="J17" s="23" t="s">
        <v>18</v>
      </c>
      <c r="K17" s="23" t="s">
        <v>71</v>
      </c>
      <c r="L17" s="25">
        <v>5274.52</v>
      </c>
      <c r="M17" s="25">
        <v>703.27</v>
      </c>
      <c r="N17" s="11"/>
    </row>
    <row r="18" spans="1:14" s="10" customFormat="1" ht="63.75" x14ac:dyDescent="0.2">
      <c r="A18" s="23" t="s">
        <v>72</v>
      </c>
      <c r="B18" s="23"/>
      <c r="C18" s="23" t="s">
        <v>67</v>
      </c>
      <c r="D18" s="23" t="s">
        <v>15</v>
      </c>
      <c r="E18" s="23" t="s">
        <v>73</v>
      </c>
      <c r="F18" s="23" t="s">
        <v>69</v>
      </c>
      <c r="G18" s="24">
        <v>42024</v>
      </c>
      <c r="H18" s="23" t="s">
        <v>17</v>
      </c>
      <c r="I18" s="23" t="s">
        <v>17</v>
      </c>
      <c r="J18" s="23" t="s">
        <v>18</v>
      </c>
      <c r="K18" s="23" t="s">
        <v>16</v>
      </c>
      <c r="L18" s="25">
        <v>5274.52</v>
      </c>
      <c r="M18" s="25">
        <v>703.27</v>
      </c>
      <c r="N18" s="11"/>
    </row>
    <row r="19" spans="1:14" s="10" customFormat="1" ht="51" x14ac:dyDescent="0.2">
      <c r="A19" s="23" t="s">
        <v>61</v>
      </c>
      <c r="B19" s="23"/>
      <c r="C19" s="39" t="s">
        <v>59</v>
      </c>
      <c r="D19" s="23" t="s">
        <v>15</v>
      </c>
      <c r="E19" s="23" t="s">
        <v>62</v>
      </c>
      <c r="F19" s="23" t="s">
        <v>63</v>
      </c>
      <c r="G19" s="24">
        <v>42369</v>
      </c>
      <c r="H19" s="23" t="s">
        <v>17</v>
      </c>
      <c r="I19" s="23" t="s">
        <v>17</v>
      </c>
      <c r="J19" s="23" t="s">
        <v>18</v>
      </c>
      <c r="K19" s="23" t="s">
        <v>16</v>
      </c>
      <c r="L19" s="25">
        <v>22123.52</v>
      </c>
      <c r="M19" s="26">
        <v>1106.18</v>
      </c>
      <c r="N19" s="11"/>
    </row>
    <row r="20" spans="1:14" s="10" customFormat="1" ht="38.25" x14ac:dyDescent="0.2">
      <c r="A20" s="32" t="s">
        <v>101</v>
      </c>
      <c r="B20" s="23"/>
      <c r="C20" s="39" t="s">
        <v>164</v>
      </c>
      <c r="D20" s="23" t="s">
        <v>223</v>
      </c>
      <c r="E20" s="23" t="s">
        <v>224</v>
      </c>
      <c r="F20" s="23" t="s">
        <v>225</v>
      </c>
      <c r="G20" s="24">
        <v>42461</v>
      </c>
      <c r="H20" s="23" t="s">
        <v>17</v>
      </c>
      <c r="I20" s="23" t="s">
        <v>17</v>
      </c>
      <c r="J20" s="23" t="s">
        <v>18</v>
      </c>
      <c r="K20" s="23" t="s">
        <v>16</v>
      </c>
      <c r="L20" s="25">
        <v>2899</v>
      </c>
      <c r="M20" s="26">
        <v>48.32</v>
      </c>
      <c r="N20" s="11"/>
    </row>
    <row r="21" spans="1:14" s="10" customFormat="1" ht="38.25" x14ac:dyDescent="0.2">
      <c r="A21" s="32" t="s">
        <v>81</v>
      </c>
      <c r="B21" s="23"/>
      <c r="C21" s="39" t="s">
        <v>165</v>
      </c>
      <c r="D21" s="23" t="s">
        <v>223</v>
      </c>
      <c r="E21" s="23" t="s">
        <v>230</v>
      </c>
      <c r="F21" s="23" t="s">
        <v>229</v>
      </c>
      <c r="G21" s="24">
        <v>42468</v>
      </c>
      <c r="H21" s="23" t="s">
        <v>17</v>
      </c>
      <c r="I21" s="23" t="s">
        <v>17</v>
      </c>
      <c r="J21" s="23" t="s">
        <v>18</v>
      </c>
      <c r="K21" s="23" t="s">
        <v>16</v>
      </c>
      <c r="L21" s="25">
        <v>2998</v>
      </c>
      <c r="M21" s="26">
        <v>49.97</v>
      </c>
      <c r="N21" s="11"/>
    </row>
    <row r="22" spans="1:14" s="10" customFormat="1" ht="17.25" thickBot="1" x14ac:dyDescent="0.25">
      <c r="A22" s="80"/>
      <c r="B22" s="80"/>
      <c r="C22" s="81"/>
      <c r="D22" s="80"/>
      <c r="E22" s="80"/>
      <c r="F22" s="80"/>
      <c r="G22" s="82"/>
      <c r="H22" s="80"/>
      <c r="I22" s="80"/>
      <c r="J22" s="84"/>
      <c r="K22" s="83" t="s">
        <v>222</v>
      </c>
      <c r="L22" s="74">
        <f>SUM(L15:L21)</f>
        <v>49118.600000000006</v>
      </c>
      <c r="M22" s="74">
        <f>SUM(M15:M21)</f>
        <v>4017.5474999999997</v>
      </c>
      <c r="N22" s="11"/>
    </row>
    <row r="23" spans="1:14" s="10" customFormat="1" ht="27" x14ac:dyDescent="0.2">
      <c r="A23" s="20" t="s">
        <v>12</v>
      </c>
      <c r="B23" s="21" t="s">
        <v>11</v>
      </c>
      <c r="C23" s="21" t="s">
        <v>10</v>
      </c>
      <c r="D23" s="21" t="s">
        <v>9</v>
      </c>
      <c r="E23" s="21" t="s">
        <v>8</v>
      </c>
      <c r="F23" s="21" t="s">
        <v>7</v>
      </c>
      <c r="G23" s="21" t="s">
        <v>6</v>
      </c>
      <c r="H23" s="21" t="s">
        <v>5</v>
      </c>
      <c r="I23" s="21" t="s">
        <v>4</v>
      </c>
      <c r="J23" s="21" t="s">
        <v>3</v>
      </c>
      <c r="K23" s="21" t="s">
        <v>2</v>
      </c>
      <c r="L23" s="22" t="s">
        <v>1</v>
      </c>
      <c r="M23" s="22" t="s">
        <v>0</v>
      </c>
      <c r="N23" s="11"/>
    </row>
    <row r="24" spans="1:14" s="10" customFormat="1" ht="38.25" x14ac:dyDescent="0.2">
      <c r="A24" s="76" t="s">
        <v>174</v>
      </c>
      <c r="B24" s="77"/>
      <c r="C24" s="78"/>
      <c r="D24" s="78"/>
      <c r="E24" s="78"/>
      <c r="F24" s="78"/>
      <c r="G24" s="79"/>
      <c r="H24" s="78"/>
      <c r="I24" s="78"/>
      <c r="J24" s="78"/>
      <c r="K24" s="53"/>
      <c r="L24" s="59"/>
      <c r="M24" s="78"/>
      <c r="N24" s="11"/>
    </row>
    <row r="25" spans="1:14" s="10" customFormat="1" ht="51" x14ac:dyDescent="0.2">
      <c r="A25" s="23" t="s">
        <v>72</v>
      </c>
      <c r="B25" s="23"/>
      <c r="C25" s="23" t="s">
        <v>74</v>
      </c>
      <c r="D25" s="23" t="s">
        <v>15</v>
      </c>
      <c r="E25" s="23" t="s">
        <v>73</v>
      </c>
      <c r="F25" s="23" t="s">
        <v>75</v>
      </c>
      <c r="G25" s="24">
        <v>42024</v>
      </c>
      <c r="H25" s="23" t="s">
        <v>17</v>
      </c>
      <c r="I25" s="23" t="s">
        <v>17</v>
      </c>
      <c r="J25" s="23" t="s">
        <v>18</v>
      </c>
      <c r="K25" s="23" t="s">
        <v>16</v>
      </c>
      <c r="L25" s="25">
        <v>5226.96</v>
      </c>
      <c r="M25" s="23">
        <f>1393.86/2</f>
        <v>696.93</v>
      </c>
      <c r="N25" s="11"/>
    </row>
    <row r="26" spans="1:14" s="10" customFormat="1" ht="63.75" x14ac:dyDescent="0.2">
      <c r="A26" s="23" t="s">
        <v>72</v>
      </c>
      <c r="B26" s="23"/>
      <c r="C26" s="23" t="s">
        <v>74</v>
      </c>
      <c r="D26" s="23" t="s">
        <v>15</v>
      </c>
      <c r="E26" s="23" t="s">
        <v>73</v>
      </c>
      <c r="F26" s="23" t="s">
        <v>76</v>
      </c>
      <c r="G26" s="24">
        <v>42024</v>
      </c>
      <c r="H26" s="23" t="s">
        <v>17</v>
      </c>
      <c r="I26" s="23" t="s">
        <v>17</v>
      </c>
      <c r="J26" s="23" t="s">
        <v>18</v>
      </c>
      <c r="K26" s="23" t="s">
        <v>71</v>
      </c>
      <c r="L26" s="25">
        <v>5226.96</v>
      </c>
      <c r="M26" s="23">
        <v>696.93</v>
      </c>
      <c r="N26" s="11"/>
    </row>
    <row r="27" spans="1:14" s="10" customFormat="1" ht="16.5" x14ac:dyDescent="0.2">
      <c r="A27" s="80"/>
      <c r="B27" s="80"/>
      <c r="C27" s="81"/>
      <c r="D27" s="80"/>
      <c r="E27" s="80"/>
      <c r="F27" s="80"/>
      <c r="G27" s="82"/>
      <c r="H27" s="80"/>
      <c r="I27" s="80"/>
      <c r="J27" s="80"/>
      <c r="K27" s="83" t="s">
        <v>222</v>
      </c>
      <c r="L27" s="74">
        <f>SUM(L25:L26)</f>
        <v>10453.92</v>
      </c>
      <c r="M27" s="74">
        <f>SUM(M25:M26)</f>
        <v>1393.86</v>
      </c>
      <c r="N27" s="11"/>
    </row>
    <row r="28" spans="1:14" s="10" customFormat="1" ht="25.5" x14ac:dyDescent="0.2">
      <c r="A28" s="49" t="s">
        <v>175</v>
      </c>
      <c r="B28" s="77"/>
      <c r="C28" s="78"/>
      <c r="D28" s="78"/>
      <c r="E28" s="78"/>
      <c r="F28" s="78"/>
      <c r="G28" s="79"/>
      <c r="H28" s="78"/>
      <c r="I28" s="78"/>
      <c r="J28" s="78"/>
      <c r="K28" s="53"/>
      <c r="L28" s="59"/>
      <c r="M28" s="78"/>
      <c r="N28" s="11"/>
    </row>
    <row r="29" spans="1:14" s="10" customFormat="1" ht="51" x14ac:dyDescent="0.2">
      <c r="A29" s="23" t="s">
        <v>52</v>
      </c>
      <c r="B29" s="23"/>
      <c r="C29" s="23" t="s">
        <v>30</v>
      </c>
      <c r="D29" s="23" t="s">
        <v>15</v>
      </c>
      <c r="E29" s="23" t="s">
        <v>55</v>
      </c>
      <c r="F29" s="23">
        <v>6338</v>
      </c>
      <c r="G29" s="24">
        <v>42334</v>
      </c>
      <c r="H29" s="23" t="s">
        <v>17</v>
      </c>
      <c r="I29" s="23" t="s">
        <v>17</v>
      </c>
      <c r="J29" s="23" t="s">
        <v>18</v>
      </c>
      <c r="K29" s="23" t="s">
        <v>16</v>
      </c>
      <c r="L29" s="25">
        <v>1140</v>
      </c>
      <c r="M29" s="26">
        <f>133/2</f>
        <v>66.5</v>
      </c>
      <c r="N29" s="11"/>
    </row>
    <row r="30" spans="1:14" s="10" customFormat="1" ht="51" x14ac:dyDescent="0.2">
      <c r="A30" s="23" t="s">
        <v>52</v>
      </c>
      <c r="B30" s="23"/>
      <c r="C30" s="23" t="s">
        <v>30</v>
      </c>
      <c r="D30" s="23" t="s">
        <v>15</v>
      </c>
      <c r="E30" s="23" t="s">
        <v>56</v>
      </c>
      <c r="F30" s="23">
        <v>6338</v>
      </c>
      <c r="G30" s="24">
        <v>42334</v>
      </c>
      <c r="H30" s="23" t="s">
        <v>17</v>
      </c>
      <c r="I30" s="23" t="s">
        <v>17</v>
      </c>
      <c r="J30" s="23" t="s">
        <v>18</v>
      </c>
      <c r="K30" s="23" t="s">
        <v>16</v>
      </c>
      <c r="L30" s="25">
        <v>1140</v>
      </c>
      <c r="M30" s="26">
        <v>66.5</v>
      </c>
      <c r="N30" s="11"/>
    </row>
    <row r="31" spans="1:14" s="10" customFormat="1" ht="51" x14ac:dyDescent="0.2">
      <c r="A31" s="23" t="s">
        <v>54</v>
      </c>
      <c r="B31" s="23"/>
      <c r="C31" s="23" t="s">
        <v>31</v>
      </c>
      <c r="D31" s="23" t="s">
        <v>15</v>
      </c>
      <c r="E31" s="23" t="s">
        <v>57</v>
      </c>
      <c r="F31" s="23">
        <v>6338</v>
      </c>
      <c r="G31" s="24">
        <v>42334</v>
      </c>
      <c r="H31" s="23" t="s">
        <v>17</v>
      </c>
      <c r="I31" s="23" t="s">
        <v>17</v>
      </c>
      <c r="J31" s="23" t="s">
        <v>18</v>
      </c>
      <c r="K31" s="23" t="s">
        <v>16</v>
      </c>
      <c r="L31" s="25">
        <v>1746</v>
      </c>
      <c r="M31" s="23">
        <v>101.85</v>
      </c>
      <c r="N31" s="11"/>
    </row>
    <row r="32" spans="1:14" s="10" customFormat="1" ht="16.5" x14ac:dyDescent="0.2">
      <c r="A32" s="80"/>
      <c r="B32" s="80"/>
      <c r="C32" s="81"/>
      <c r="D32" s="80"/>
      <c r="E32" s="80"/>
      <c r="F32" s="80"/>
      <c r="G32" s="82"/>
      <c r="H32" s="80"/>
      <c r="I32" s="80"/>
      <c r="J32" s="84"/>
      <c r="K32" s="83" t="s">
        <v>222</v>
      </c>
      <c r="L32" s="74">
        <f>SUM(L29:L31)</f>
        <v>4026</v>
      </c>
      <c r="M32" s="74">
        <f>SUM(M29:M31)</f>
        <v>234.85</v>
      </c>
      <c r="N32" s="11"/>
    </row>
    <row r="33" spans="1:20" s="10" customFormat="1" ht="25.5" x14ac:dyDescent="0.2">
      <c r="A33" s="49" t="s">
        <v>176</v>
      </c>
      <c r="B33" s="77"/>
      <c r="C33" s="78"/>
      <c r="D33" s="78"/>
      <c r="E33" s="78"/>
      <c r="F33" s="78"/>
      <c r="G33" s="79"/>
      <c r="H33" s="78"/>
      <c r="I33" s="78"/>
      <c r="J33" s="78"/>
      <c r="K33" s="53"/>
      <c r="L33" s="59"/>
      <c r="M33" s="78"/>
      <c r="N33" s="11"/>
    </row>
    <row r="34" spans="1:20" s="10" customFormat="1" ht="25.5" x14ac:dyDescent="0.2">
      <c r="A34" s="23"/>
      <c r="B34" s="23"/>
      <c r="C34" s="23" t="s">
        <v>29</v>
      </c>
      <c r="D34" s="23" t="s">
        <v>15</v>
      </c>
      <c r="E34" s="23"/>
      <c r="F34" s="23" t="s">
        <v>33</v>
      </c>
      <c r="G34" s="24">
        <v>42368</v>
      </c>
      <c r="H34" s="23" t="s">
        <v>17</v>
      </c>
      <c r="I34" s="23" t="s">
        <v>17</v>
      </c>
      <c r="J34" s="23" t="s">
        <v>18</v>
      </c>
      <c r="K34" s="23" t="s">
        <v>16</v>
      </c>
      <c r="L34" s="25">
        <v>3499</v>
      </c>
      <c r="M34" s="26">
        <v>174.95</v>
      </c>
      <c r="N34" s="11"/>
    </row>
    <row r="35" spans="1:20" s="10" customFormat="1" ht="51" x14ac:dyDescent="0.2">
      <c r="A35" s="23" t="s">
        <v>233</v>
      </c>
      <c r="B35" s="23"/>
      <c r="C35" s="23" t="s">
        <v>166</v>
      </c>
      <c r="D35" s="23" t="s">
        <v>15</v>
      </c>
      <c r="E35" s="23" t="s">
        <v>231</v>
      </c>
      <c r="F35" s="23" t="s">
        <v>232</v>
      </c>
      <c r="G35" s="24">
        <v>42498</v>
      </c>
      <c r="H35" s="23" t="s">
        <v>17</v>
      </c>
      <c r="I35" s="23" t="s">
        <v>17</v>
      </c>
      <c r="J35" s="23" t="s">
        <v>18</v>
      </c>
      <c r="K35" s="23" t="s">
        <v>16</v>
      </c>
      <c r="L35" s="25">
        <v>3900</v>
      </c>
      <c r="M35" s="26">
        <v>32.5</v>
      </c>
      <c r="N35" s="11"/>
    </row>
    <row r="36" spans="1:20" s="10" customFormat="1" ht="16.5" x14ac:dyDescent="0.2">
      <c r="A36" s="80"/>
      <c r="B36" s="80"/>
      <c r="C36" s="81"/>
      <c r="D36" s="80"/>
      <c r="E36" s="80"/>
      <c r="F36" s="80"/>
      <c r="G36" s="82"/>
      <c r="H36" s="80"/>
      <c r="I36" s="80"/>
      <c r="J36" s="84"/>
      <c r="K36" s="83" t="s">
        <v>222</v>
      </c>
      <c r="L36" s="74">
        <f>SUM(L34:L35)</f>
        <v>7399</v>
      </c>
      <c r="M36" s="74">
        <f>SUM(M34:M35)</f>
        <v>207.45</v>
      </c>
      <c r="N36" s="11"/>
    </row>
    <row r="37" spans="1:20" s="10" customFormat="1" ht="25.5" x14ac:dyDescent="0.2">
      <c r="A37" s="49" t="s">
        <v>177</v>
      </c>
      <c r="B37" s="77"/>
      <c r="C37" s="78"/>
      <c r="D37" s="78"/>
      <c r="E37" s="78"/>
      <c r="F37" s="78"/>
      <c r="G37" s="79"/>
      <c r="H37" s="78"/>
      <c r="I37" s="78"/>
      <c r="J37" s="78"/>
      <c r="K37" s="53"/>
      <c r="L37" s="59"/>
      <c r="M37" s="78"/>
      <c r="N37" s="11"/>
    </row>
    <row r="38" spans="1:20" s="10" customFormat="1" ht="51" x14ac:dyDescent="0.2">
      <c r="A38" s="23" t="s">
        <v>61</v>
      </c>
      <c r="B38" s="23"/>
      <c r="C38" s="38" t="s">
        <v>58</v>
      </c>
      <c r="D38" s="23" t="s">
        <v>15</v>
      </c>
      <c r="E38" s="23" t="s">
        <v>62</v>
      </c>
      <c r="F38" s="23" t="s">
        <v>63</v>
      </c>
      <c r="G38" s="24">
        <v>42369</v>
      </c>
      <c r="H38" s="23" t="s">
        <v>17</v>
      </c>
      <c r="I38" s="23" t="s">
        <v>17</v>
      </c>
      <c r="J38" s="23" t="s">
        <v>18</v>
      </c>
      <c r="K38" s="23" t="s">
        <v>16</v>
      </c>
      <c r="L38" s="25">
        <v>12787.95</v>
      </c>
      <c r="M38" s="26">
        <v>639.4</v>
      </c>
      <c r="N38" s="11"/>
    </row>
    <row r="39" spans="1:20" s="10" customFormat="1" ht="16.5" x14ac:dyDescent="0.2">
      <c r="A39" s="80"/>
      <c r="B39" s="80"/>
      <c r="C39" s="81"/>
      <c r="D39" s="80"/>
      <c r="E39" s="80"/>
      <c r="F39" s="80"/>
      <c r="G39" s="82"/>
      <c r="H39" s="80"/>
      <c r="I39" s="80"/>
      <c r="J39" s="84"/>
      <c r="K39" s="83" t="s">
        <v>222</v>
      </c>
      <c r="L39" s="74">
        <f>SUM(L38)</f>
        <v>12787.95</v>
      </c>
      <c r="M39" s="74">
        <f>SUM(M38)</f>
        <v>639.4</v>
      </c>
      <c r="N39" s="11"/>
    </row>
    <row r="40" spans="1:20" s="10" customFormat="1" ht="25.5" x14ac:dyDescent="0.2">
      <c r="A40" s="49" t="s">
        <v>178</v>
      </c>
      <c r="B40" s="77"/>
      <c r="C40" s="78"/>
      <c r="D40" s="78"/>
      <c r="E40" s="78"/>
      <c r="F40" s="78"/>
      <c r="G40" s="79"/>
      <c r="H40" s="78"/>
      <c r="I40" s="78"/>
      <c r="J40" s="78"/>
      <c r="K40" s="53"/>
      <c r="L40" s="59"/>
      <c r="M40" s="78"/>
      <c r="N40" s="11"/>
    </row>
    <row r="41" spans="1:20" s="10" customFormat="1" ht="51" x14ac:dyDescent="0.2">
      <c r="A41" s="23" t="s">
        <v>146</v>
      </c>
      <c r="B41" s="23"/>
      <c r="C41" s="23" t="s">
        <v>167</v>
      </c>
      <c r="D41" s="23" t="s">
        <v>227</v>
      </c>
      <c r="E41" s="23" t="s">
        <v>228</v>
      </c>
      <c r="F41" s="23" t="s">
        <v>226</v>
      </c>
      <c r="G41" s="24">
        <v>42412</v>
      </c>
      <c r="H41" s="23" t="s">
        <v>17</v>
      </c>
      <c r="I41" s="23" t="s">
        <v>17</v>
      </c>
      <c r="J41" s="23" t="s">
        <v>18</v>
      </c>
      <c r="K41" s="23" t="s">
        <v>16</v>
      </c>
      <c r="L41" s="25">
        <v>4300</v>
      </c>
      <c r="M41" s="26">
        <v>143.33000000000001</v>
      </c>
      <c r="N41" s="11"/>
    </row>
    <row r="42" spans="1:20" s="10" customFormat="1" ht="16.5" x14ac:dyDescent="0.2">
      <c r="A42" s="80"/>
      <c r="B42" s="80"/>
      <c r="C42" s="81"/>
      <c r="D42" s="80"/>
      <c r="E42" s="80"/>
      <c r="F42" s="80"/>
      <c r="G42" s="82"/>
      <c r="H42" s="80"/>
      <c r="I42" s="80"/>
      <c r="J42" s="84"/>
      <c r="K42" s="75" t="s">
        <v>222</v>
      </c>
      <c r="L42" s="74">
        <f>SUM(L41)</f>
        <v>4300</v>
      </c>
      <c r="M42" s="74">
        <f>SUM(M41)</f>
        <v>143.33000000000001</v>
      </c>
      <c r="N42" s="11"/>
    </row>
    <row r="43" spans="1:20" s="10" customFormat="1" x14ac:dyDescent="0.2">
      <c r="A43" s="48"/>
      <c r="B43" s="48"/>
      <c r="C43" s="48"/>
      <c r="D43" s="48"/>
      <c r="E43" s="48"/>
      <c r="F43" s="48"/>
      <c r="G43" s="31"/>
      <c r="H43" s="48"/>
      <c r="I43" s="48"/>
      <c r="J43" s="48"/>
      <c r="K43" s="53"/>
      <c r="L43" s="86"/>
      <c r="M43" s="48"/>
      <c r="N43" s="11"/>
    </row>
    <row r="44" spans="1:20" ht="18.75" customHeight="1" x14ac:dyDescent="0.2">
      <c r="A44" s="30"/>
      <c r="B44" s="30"/>
      <c r="C44" s="30"/>
      <c r="D44" s="30"/>
      <c r="E44" s="30"/>
      <c r="F44" s="30"/>
      <c r="G44" s="31"/>
      <c r="H44" s="30"/>
      <c r="I44" s="30"/>
      <c r="J44" s="30"/>
      <c r="K44" s="55" t="s">
        <v>28</v>
      </c>
      <c r="L44" s="56">
        <f>L42+L39+L36+L32+L27+L22+L13</f>
        <v>134509</v>
      </c>
      <c r="M44" s="56">
        <f>M42+M39+M36+M32+M27+M22+M13</f>
        <v>10517.032500000001</v>
      </c>
      <c r="N44" s="5"/>
    </row>
    <row r="45" spans="1:20" ht="18.75" customHeight="1" x14ac:dyDescent="0.2">
      <c r="A45" s="27"/>
      <c r="B45" s="28"/>
      <c r="C45" s="29"/>
      <c r="D45" s="30"/>
      <c r="E45" s="27"/>
      <c r="F45" s="29"/>
      <c r="G45" s="31"/>
      <c r="H45" s="30"/>
      <c r="I45" s="30"/>
      <c r="J45" s="30"/>
      <c r="K45" s="66"/>
      <c r="L45" s="36"/>
      <c r="M45" s="67"/>
      <c r="N45" s="5"/>
    </row>
    <row r="46" spans="1:20" ht="15.75" customHeight="1" x14ac:dyDescent="0.25">
      <c r="J46" s="8"/>
      <c r="K46" s="8"/>
      <c r="L46" s="36"/>
      <c r="M46" s="9"/>
      <c r="N46" s="8"/>
      <c r="O46" s="8"/>
      <c r="P46" s="8"/>
      <c r="Q46" s="8"/>
      <c r="R46" s="8"/>
      <c r="S46" s="8"/>
      <c r="T46" s="8"/>
    </row>
    <row r="47" spans="1:20" ht="15.75" customHeight="1" x14ac:dyDescent="0.25">
      <c r="J47" s="8"/>
      <c r="K47" s="8"/>
      <c r="L47" s="36"/>
      <c r="M47" s="9"/>
      <c r="N47" s="8"/>
      <c r="O47" s="8"/>
      <c r="P47" s="8"/>
      <c r="Q47" s="8"/>
      <c r="R47" s="8"/>
      <c r="S47" s="8"/>
      <c r="T47" s="8"/>
    </row>
    <row r="48" spans="1:20" ht="15.75" customHeight="1" x14ac:dyDescent="0.25">
      <c r="J48" s="8"/>
      <c r="K48" s="8"/>
      <c r="L48" s="36"/>
      <c r="M48" s="9"/>
      <c r="N48" s="8"/>
      <c r="O48" s="8"/>
      <c r="P48" s="8"/>
      <c r="Q48" s="8"/>
      <c r="R48" s="8"/>
      <c r="S48" s="8"/>
      <c r="T48" s="8"/>
    </row>
    <row r="49" spans="1:21" ht="18" x14ac:dyDescent="0.25">
      <c r="A49" s="106" t="s">
        <v>170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1:21" ht="18" x14ac:dyDescent="0.25">
      <c r="A50" s="106" t="s">
        <v>171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21" ht="14.25" thickBo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21" ht="26.25" customHeight="1" x14ac:dyDescent="0.2">
      <c r="A52" s="20" t="s">
        <v>12</v>
      </c>
      <c r="B52" s="21" t="s">
        <v>11</v>
      </c>
      <c r="C52" s="21" t="s">
        <v>10</v>
      </c>
      <c r="D52" s="21" t="s">
        <v>9</v>
      </c>
      <c r="E52" s="21" t="s">
        <v>8</v>
      </c>
      <c r="F52" s="21" t="s">
        <v>7</v>
      </c>
      <c r="G52" s="21" t="s">
        <v>6</v>
      </c>
      <c r="H52" s="21" t="s">
        <v>5</v>
      </c>
      <c r="I52" s="21" t="s">
        <v>4</v>
      </c>
      <c r="J52" s="21" t="s">
        <v>3</v>
      </c>
      <c r="K52" s="21" t="s">
        <v>2</v>
      </c>
      <c r="L52" s="22" t="s">
        <v>1</v>
      </c>
      <c r="M52" s="22" t="s">
        <v>0</v>
      </c>
      <c r="N52" s="7"/>
      <c r="P52" s="16"/>
      <c r="Q52" s="16"/>
      <c r="R52" s="16"/>
      <c r="S52" s="16"/>
      <c r="T52" s="16"/>
      <c r="U52" s="16"/>
    </row>
    <row r="53" spans="1:21" s="10" customFormat="1" ht="25.5" x14ac:dyDescent="0.2">
      <c r="A53" s="49" t="s">
        <v>179</v>
      </c>
      <c r="B53" s="58"/>
      <c r="C53" s="53"/>
      <c r="D53" s="53"/>
      <c r="E53" s="53"/>
      <c r="F53" s="53"/>
      <c r="G53" s="54"/>
      <c r="H53" s="53"/>
      <c r="I53" s="53"/>
      <c r="J53" s="53"/>
      <c r="K53" s="53"/>
      <c r="L53" s="59"/>
      <c r="M53" s="53"/>
      <c r="N53" s="11"/>
    </row>
    <row r="54" spans="1:21" s="14" customFormat="1" ht="38.25" x14ac:dyDescent="0.2">
      <c r="A54" s="32" t="s">
        <v>235</v>
      </c>
      <c r="B54" s="32"/>
      <c r="C54" s="32" t="s">
        <v>168</v>
      </c>
      <c r="D54" s="32" t="s">
        <v>15</v>
      </c>
      <c r="E54" s="32" t="s">
        <v>236</v>
      </c>
      <c r="F54" s="32" t="s">
        <v>234</v>
      </c>
      <c r="G54" s="24">
        <v>42407</v>
      </c>
      <c r="H54" s="23" t="s">
        <v>17</v>
      </c>
      <c r="I54" s="23" t="s">
        <v>17</v>
      </c>
      <c r="J54" s="23" t="s">
        <v>18</v>
      </c>
      <c r="K54" s="23" t="s">
        <v>16</v>
      </c>
      <c r="L54" s="37">
        <v>3997</v>
      </c>
      <c r="M54" s="45">
        <v>133.22999999999999</v>
      </c>
      <c r="N54" s="15"/>
      <c r="O54" s="16"/>
      <c r="P54" s="16"/>
      <c r="Q54" s="16"/>
      <c r="R54" s="16"/>
      <c r="S54" s="16"/>
      <c r="T54" s="16"/>
      <c r="U54" s="16"/>
    </row>
    <row r="55" spans="1:21" s="10" customFormat="1" ht="16.5" x14ac:dyDescent="0.2">
      <c r="A55" s="80"/>
      <c r="B55" s="80"/>
      <c r="C55" s="81"/>
      <c r="D55" s="80"/>
      <c r="E55" s="80"/>
      <c r="F55" s="80"/>
      <c r="G55" s="82"/>
      <c r="H55" s="80"/>
      <c r="I55" s="80"/>
      <c r="J55" s="84"/>
      <c r="K55" s="75" t="s">
        <v>222</v>
      </c>
      <c r="L55" s="74">
        <f>SUM(L54)</f>
        <v>3997</v>
      </c>
      <c r="M55" s="74">
        <f>SUM(M54)</f>
        <v>133.22999999999999</v>
      </c>
      <c r="N55" s="11"/>
    </row>
    <row r="56" spans="1:21" s="10" customFormat="1" ht="25.5" x14ac:dyDescent="0.2">
      <c r="A56" s="49" t="s">
        <v>180</v>
      </c>
      <c r="B56" s="77"/>
      <c r="C56" s="78"/>
      <c r="D56" s="78"/>
      <c r="E56" s="78"/>
      <c r="F56" s="78"/>
      <c r="G56" s="79"/>
      <c r="H56" s="78"/>
      <c r="I56" s="78"/>
      <c r="J56" s="78"/>
      <c r="K56" s="53"/>
      <c r="L56" s="59"/>
      <c r="M56" s="78"/>
      <c r="N56" s="11"/>
    </row>
    <row r="57" spans="1:21" s="14" customFormat="1" ht="38.25" x14ac:dyDescent="0.2">
      <c r="A57" s="32" t="s">
        <v>277</v>
      </c>
      <c r="B57" s="32"/>
      <c r="C57" s="32" t="s">
        <v>169</v>
      </c>
      <c r="D57" s="32" t="s">
        <v>15</v>
      </c>
      <c r="E57" s="32" t="s">
        <v>278</v>
      </c>
      <c r="F57" s="32">
        <v>836</v>
      </c>
      <c r="G57" s="24">
        <v>42446</v>
      </c>
      <c r="H57" s="23" t="s">
        <v>17</v>
      </c>
      <c r="I57" s="23" t="s">
        <v>17</v>
      </c>
      <c r="J57" s="23" t="s">
        <v>18</v>
      </c>
      <c r="K57" s="23" t="s">
        <v>16</v>
      </c>
      <c r="L57" s="37">
        <v>6314.29</v>
      </c>
      <c r="M57" s="45">
        <v>157.86000000000001</v>
      </c>
      <c r="N57" s="15"/>
      <c r="O57" s="16"/>
      <c r="P57" s="16"/>
      <c r="Q57" s="16"/>
      <c r="R57" s="16"/>
      <c r="S57" s="16"/>
      <c r="T57" s="16"/>
      <c r="U57" s="16"/>
    </row>
    <row r="58" spans="1:21" s="10" customFormat="1" ht="16.5" x14ac:dyDescent="0.2">
      <c r="A58" s="80"/>
      <c r="B58" s="80"/>
      <c r="C58" s="81"/>
      <c r="D58" s="80"/>
      <c r="E58" s="80"/>
      <c r="F58" s="80"/>
      <c r="G58" s="82"/>
      <c r="H58" s="80"/>
      <c r="I58" s="80"/>
      <c r="J58" s="84"/>
      <c r="K58" s="75" t="s">
        <v>222</v>
      </c>
      <c r="L58" s="74">
        <f>SUM(L57)</f>
        <v>6314.29</v>
      </c>
      <c r="M58" s="74">
        <f>SUM(M57)</f>
        <v>157.86000000000001</v>
      </c>
      <c r="N58" s="11"/>
    </row>
    <row r="59" spans="1:21" s="10" customFormat="1" x14ac:dyDescent="0.2">
      <c r="A59" s="48"/>
      <c r="B59" s="48"/>
      <c r="C59" s="48"/>
      <c r="D59" s="48"/>
      <c r="E59" s="48"/>
      <c r="F59" s="48"/>
      <c r="G59" s="31"/>
      <c r="H59" s="48"/>
      <c r="I59" s="48"/>
      <c r="J59" s="48"/>
      <c r="K59" s="53"/>
      <c r="L59" s="86"/>
      <c r="M59" s="48"/>
      <c r="N59" s="11"/>
    </row>
    <row r="60" spans="1:21" ht="18.75" customHeight="1" x14ac:dyDescent="0.2">
      <c r="A60" s="30"/>
      <c r="B60" s="30"/>
      <c r="C60" s="30"/>
      <c r="D60" s="30"/>
      <c r="E60" s="30"/>
      <c r="F60" s="30"/>
      <c r="G60" s="31"/>
      <c r="H60" s="30"/>
      <c r="I60" s="30"/>
      <c r="J60" s="30"/>
      <c r="K60" s="55" t="s">
        <v>28</v>
      </c>
      <c r="L60" s="56">
        <f>L58+L55</f>
        <v>10311.290000000001</v>
      </c>
      <c r="M60" s="56">
        <f>M58+M55</f>
        <v>291.09000000000003</v>
      </c>
      <c r="N60" s="5"/>
    </row>
    <row r="61" spans="1:21" ht="13.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51"/>
      <c r="M61" s="13"/>
      <c r="N61" s="13"/>
    </row>
    <row r="62" spans="1:21" ht="18" x14ac:dyDescent="0.25">
      <c r="A62" s="106" t="s">
        <v>21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3"/>
    </row>
    <row r="63" spans="1:21" ht="18" x14ac:dyDescent="0.25">
      <c r="A63" s="106" t="s">
        <v>181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3"/>
    </row>
    <row r="64" spans="1:21" ht="14.25" thickBo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21" ht="26.25" customHeight="1" x14ac:dyDescent="0.2">
      <c r="A65" s="20" t="s">
        <v>12</v>
      </c>
      <c r="B65" s="21" t="s">
        <v>11</v>
      </c>
      <c r="C65" s="21" t="s">
        <v>10</v>
      </c>
      <c r="D65" s="21" t="s">
        <v>9</v>
      </c>
      <c r="E65" s="21" t="s">
        <v>8</v>
      </c>
      <c r="F65" s="21" t="s">
        <v>7</v>
      </c>
      <c r="G65" s="21" t="s">
        <v>6</v>
      </c>
      <c r="H65" s="21" t="s">
        <v>5</v>
      </c>
      <c r="I65" s="21" t="s">
        <v>4</v>
      </c>
      <c r="J65" s="21" t="s">
        <v>3</v>
      </c>
      <c r="K65" s="21" t="s">
        <v>2</v>
      </c>
      <c r="L65" s="22" t="s">
        <v>1</v>
      </c>
      <c r="M65" s="22" t="s">
        <v>0</v>
      </c>
      <c r="N65" s="7"/>
      <c r="P65" s="16"/>
      <c r="Q65" s="16"/>
      <c r="R65" s="16"/>
      <c r="S65" s="16"/>
      <c r="T65" s="16"/>
      <c r="U65" s="16"/>
    </row>
    <row r="66" spans="1:21" s="10" customFormat="1" ht="25.5" x14ac:dyDescent="0.2">
      <c r="A66" s="49" t="s">
        <v>182</v>
      </c>
      <c r="B66" s="58"/>
      <c r="C66" s="53"/>
      <c r="D66" s="53"/>
      <c r="E66" s="53"/>
      <c r="F66" s="53"/>
      <c r="G66" s="54"/>
      <c r="H66" s="53"/>
      <c r="I66" s="53"/>
      <c r="J66" s="53"/>
      <c r="K66" s="53"/>
      <c r="L66" s="59"/>
      <c r="M66" s="53"/>
      <c r="N66" s="11"/>
    </row>
    <row r="67" spans="1:21" s="10" customFormat="1" ht="33.75" customHeight="1" x14ac:dyDescent="0.2">
      <c r="A67" s="88"/>
      <c r="B67" s="32"/>
      <c r="C67" s="32" t="s">
        <v>183</v>
      </c>
      <c r="D67" s="32"/>
      <c r="E67" s="32"/>
      <c r="F67" s="32"/>
      <c r="G67" s="24">
        <v>42005</v>
      </c>
      <c r="H67" s="32"/>
      <c r="I67" s="32"/>
      <c r="J67" s="32"/>
      <c r="K67" s="32"/>
      <c r="L67" s="37">
        <v>15428</v>
      </c>
      <c r="M67" s="45">
        <v>6556.9</v>
      </c>
      <c r="N67" s="71"/>
      <c r="O67" s="16"/>
      <c r="P67" s="16"/>
      <c r="Q67" s="16"/>
      <c r="R67" s="16"/>
      <c r="S67" s="16"/>
      <c r="T67" s="16"/>
      <c r="U67" s="16"/>
    </row>
    <row r="68" spans="1:21" s="10" customFormat="1" ht="54.95" customHeight="1" x14ac:dyDescent="0.2">
      <c r="A68" s="32" t="s">
        <v>100</v>
      </c>
      <c r="B68" s="32"/>
      <c r="C68" s="32" t="s">
        <v>122</v>
      </c>
      <c r="D68" s="32" t="s">
        <v>15</v>
      </c>
      <c r="E68" s="32" t="s">
        <v>123</v>
      </c>
      <c r="F68" s="32" t="s">
        <v>124</v>
      </c>
      <c r="G68" s="24">
        <v>42057</v>
      </c>
      <c r="H68" s="32" t="s">
        <v>125</v>
      </c>
      <c r="I68" s="32" t="s">
        <v>126</v>
      </c>
      <c r="J68" s="32" t="s">
        <v>127</v>
      </c>
      <c r="K68" s="32" t="s">
        <v>16</v>
      </c>
      <c r="L68" s="25">
        <v>3998.99</v>
      </c>
      <c r="M68" s="37">
        <v>1599.6</v>
      </c>
      <c r="N68" s="15"/>
      <c r="O68" s="16"/>
      <c r="P68" s="16"/>
      <c r="Q68" s="16"/>
      <c r="R68" s="16"/>
      <c r="S68" s="16"/>
      <c r="T68" s="16"/>
      <c r="U68" s="16"/>
    </row>
    <row r="69" spans="1:21" s="10" customFormat="1" ht="54.95" customHeight="1" x14ac:dyDescent="0.2">
      <c r="A69" s="32" t="s">
        <v>52</v>
      </c>
      <c r="B69" s="32"/>
      <c r="C69" s="32" t="s">
        <v>35</v>
      </c>
      <c r="D69" s="32" t="s">
        <v>15</v>
      </c>
      <c r="E69" s="32" t="s">
        <v>53</v>
      </c>
      <c r="F69" s="32">
        <v>186</v>
      </c>
      <c r="G69" s="24">
        <v>42257</v>
      </c>
      <c r="H69" s="32" t="s">
        <v>37</v>
      </c>
      <c r="I69" s="32" t="s">
        <v>34</v>
      </c>
      <c r="J69" s="23" t="s">
        <v>18</v>
      </c>
      <c r="K69" s="32" t="s">
        <v>16</v>
      </c>
      <c r="L69" s="25">
        <v>1856</v>
      </c>
      <c r="M69" s="33">
        <f>2923.2/7</f>
        <v>417.59999999999997</v>
      </c>
      <c r="N69" s="15"/>
      <c r="O69" s="16"/>
      <c r="P69" s="16"/>
      <c r="Q69" s="16"/>
      <c r="R69" s="16"/>
      <c r="S69" s="16"/>
      <c r="T69" s="16"/>
      <c r="U69" s="16"/>
    </row>
    <row r="70" spans="1:21" s="10" customFormat="1" ht="54.95" customHeight="1" x14ac:dyDescent="0.2">
      <c r="A70" s="32" t="s">
        <v>52</v>
      </c>
      <c r="B70" s="32"/>
      <c r="C70" s="32" t="s">
        <v>36</v>
      </c>
      <c r="D70" s="32" t="s">
        <v>15</v>
      </c>
      <c r="E70" s="32" t="s">
        <v>53</v>
      </c>
      <c r="F70" s="32">
        <v>186</v>
      </c>
      <c r="G70" s="24">
        <v>42257</v>
      </c>
      <c r="H70" s="32" t="s">
        <v>37</v>
      </c>
      <c r="I70" s="32" t="s">
        <v>34</v>
      </c>
      <c r="J70" s="23" t="s">
        <v>18</v>
      </c>
      <c r="K70" s="32" t="s">
        <v>16</v>
      </c>
      <c r="L70" s="25">
        <v>1856</v>
      </c>
      <c r="M70" s="33">
        <v>417.6</v>
      </c>
      <c r="N70" s="15"/>
      <c r="O70" s="16"/>
      <c r="P70" s="16"/>
      <c r="Q70" s="16"/>
      <c r="R70" s="16"/>
      <c r="S70" s="16"/>
      <c r="T70" s="16"/>
      <c r="U70" s="16"/>
    </row>
    <row r="71" spans="1:21" s="10" customFormat="1" ht="54.95" customHeight="1" x14ac:dyDescent="0.2">
      <c r="A71" s="32" t="s">
        <v>52</v>
      </c>
      <c r="B71" s="32"/>
      <c r="C71" s="32" t="s">
        <v>36</v>
      </c>
      <c r="D71" s="32" t="s">
        <v>15</v>
      </c>
      <c r="E71" s="32" t="s">
        <v>53</v>
      </c>
      <c r="F71" s="32">
        <v>186</v>
      </c>
      <c r="G71" s="24">
        <v>42257</v>
      </c>
      <c r="H71" s="32" t="s">
        <v>37</v>
      </c>
      <c r="I71" s="32" t="s">
        <v>34</v>
      </c>
      <c r="J71" s="23" t="s">
        <v>18</v>
      </c>
      <c r="K71" s="32" t="s">
        <v>16</v>
      </c>
      <c r="L71" s="25">
        <v>1856</v>
      </c>
      <c r="M71" s="33">
        <v>417.6</v>
      </c>
      <c r="N71" s="15"/>
      <c r="O71" s="16"/>
      <c r="P71" s="16"/>
      <c r="Q71" s="16"/>
      <c r="R71" s="16"/>
      <c r="S71" s="16"/>
      <c r="T71" s="16"/>
      <c r="U71" s="16"/>
    </row>
    <row r="72" spans="1:21" s="10" customFormat="1" ht="54.95" customHeight="1" x14ac:dyDescent="0.2">
      <c r="A72" s="32" t="s">
        <v>52</v>
      </c>
      <c r="B72" s="32"/>
      <c r="C72" s="32" t="s">
        <v>36</v>
      </c>
      <c r="D72" s="32" t="s">
        <v>15</v>
      </c>
      <c r="E72" s="32" t="s">
        <v>53</v>
      </c>
      <c r="F72" s="32">
        <v>186</v>
      </c>
      <c r="G72" s="24">
        <v>42257</v>
      </c>
      <c r="H72" s="32" t="s">
        <v>37</v>
      </c>
      <c r="I72" s="32" t="s">
        <v>34</v>
      </c>
      <c r="J72" s="23" t="s">
        <v>18</v>
      </c>
      <c r="K72" s="32" t="s">
        <v>16</v>
      </c>
      <c r="L72" s="25">
        <v>1856</v>
      </c>
      <c r="M72" s="33">
        <v>417.6</v>
      </c>
      <c r="N72" s="15"/>
      <c r="O72" s="16"/>
      <c r="P72" s="16"/>
      <c r="Q72" s="16"/>
      <c r="R72" s="16"/>
      <c r="S72" s="16"/>
      <c r="T72" s="16"/>
      <c r="U72" s="16"/>
    </row>
    <row r="73" spans="1:21" s="10" customFormat="1" ht="54.95" customHeight="1" x14ac:dyDescent="0.2">
      <c r="A73" s="32" t="s">
        <v>52</v>
      </c>
      <c r="B73" s="32"/>
      <c r="C73" s="32" t="s">
        <v>36</v>
      </c>
      <c r="D73" s="32" t="s">
        <v>15</v>
      </c>
      <c r="E73" s="32" t="s">
        <v>53</v>
      </c>
      <c r="F73" s="32">
        <v>186</v>
      </c>
      <c r="G73" s="24">
        <v>42257</v>
      </c>
      <c r="H73" s="32" t="s">
        <v>37</v>
      </c>
      <c r="I73" s="32" t="s">
        <v>34</v>
      </c>
      <c r="J73" s="23" t="s">
        <v>18</v>
      </c>
      <c r="K73" s="32" t="s">
        <v>16</v>
      </c>
      <c r="L73" s="25">
        <v>1856</v>
      </c>
      <c r="M73" s="33">
        <v>417.6</v>
      </c>
      <c r="N73" s="15"/>
      <c r="O73" s="16"/>
      <c r="P73" s="16"/>
      <c r="Q73" s="16"/>
      <c r="R73" s="16"/>
      <c r="S73" s="16"/>
      <c r="T73" s="16"/>
      <c r="U73" s="16"/>
    </row>
    <row r="74" spans="1:21" s="10" customFormat="1" ht="54.95" customHeight="1" x14ac:dyDescent="0.2">
      <c r="A74" s="32" t="s">
        <v>52</v>
      </c>
      <c r="B74" s="32"/>
      <c r="C74" s="32" t="s">
        <v>36</v>
      </c>
      <c r="D74" s="32" t="s">
        <v>15</v>
      </c>
      <c r="E74" s="32" t="s">
        <v>53</v>
      </c>
      <c r="F74" s="32">
        <v>186</v>
      </c>
      <c r="G74" s="24">
        <v>42257</v>
      </c>
      <c r="H74" s="32" t="s">
        <v>37</v>
      </c>
      <c r="I74" s="32" t="s">
        <v>34</v>
      </c>
      <c r="J74" s="23" t="s">
        <v>18</v>
      </c>
      <c r="K74" s="32" t="s">
        <v>16</v>
      </c>
      <c r="L74" s="25">
        <v>1856</v>
      </c>
      <c r="M74" s="33">
        <v>417.6</v>
      </c>
      <c r="N74" s="15"/>
      <c r="O74" s="16"/>
      <c r="P74" s="16"/>
      <c r="Q74" s="16"/>
      <c r="R74" s="16"/>
      <c r="S74" s="16"/>
      <c r="T74" s="16"/>
      <c r="U74" s="16"/>
    </row>
    <row r="75" spans="1:21" s="10" customFormat="1" ht="54.95" customHeight="1" x14ac:dyDescent="0.2">
      <c r="A75" s="32" t="s">
        <v>52</v>
      </c>
      <c r="B75" s="32"/>
      <c r="C75" s="32" t="s">
        <v>36</v>
      </c>
      <c r="D75" s="32" t="s">
        <v>15</v>
      </c>
      <c r="E75" s="32" t="s">
        <v>53</v>
      </c>
      <c r="F75" s="32">
        <v>186</v>
      </c>
      <c r="G75" s="24">
        <v>42257</v>
      </c>
      <c r="H75" s="32" t="s">
        <v>37</v>
      </c>
      <c r="I75" s="32" t="s">
        <v>34</v>
      </c>
      <c r="J75" s="23" t="s">
        <v>18</v>
      </c>
      <c r="K75" s="32" t="s">
        <v>16</v>
      </c>
      <c r="L75" s="25">
        <v>1856</v>
      </c>
      <c r="M75" s="33">
        <v>417.6</v>
      </c>
      <c r="N75" s="15"/>
      <c r="O75" s="16"/>
      <c r="P75" s="16"/>
      <c r="Q75" s="16"/>
      <c r="R75" s="16"/>
      <c r="S75" s="16"/>
      <c r="T75" s="16"/>
      <c r="U75" s="16"/>
    </row>
    <row r="76" spans="1:21" s="10" customFormat="1" ht="54.95" customHeight="1" x14ac:dyDescent="0.2">
      <c r="A76" s="32"/>
      <c r="B76" s="32"/>
      <c r="C76" s="32" t="s">
        <v>41</v>
      </c>
      <c r="D76" s="32" t="s">
        <v>15</v>
      </c>
      <c r="E76" s="32"/>
      <c r="F76" s="32">
        <v>187</v>
      </c>
      <c r="G76" s="24">
        <v>42257</v>
      </c>
      <c r="H76" s="32" t="s">
        <v>38</v>
      </c>
      <c r="I76" s="32" t="s">
        <v>42</v>
      </c>
      <c r="J76" s="23"/>
      <c r="K76" s="32" t="s">
        <v>16</v>
      </c>
      <c r="L76" s="25">
        <v>6380</v>
      </c>
      <c r="M76" s="33">
        <v>616</v>
      </c>
      <c r="N76" s="71"/>
      <c r="O76" s="16"/>
      <c r="P76" s="16"/>
      <c r="Q76" s="16"/>
      <c r="R76" s="16"/>
      <c r="S76" s="16"/>
      <c r="T76" s="16"/>
      <c r="U76" s="16"/>
    </row>
    <row r="77" spans="1:21" s="10" customFormat="1" ht="54.95" customHeight="1" x14ac:dyDescent="0.2">
      <c r="A77" s="32" t="s">
        <v>329</v>
      </c>
      <c r="B77" s="32" t="s">
        <v>330</v>
      </c>
      <c r="C77" s="32" t="s">
        <v>36</v>
      </c>
      <c r="D77" s="32" t="s">
        <v>15</v>
      </c>
      <c r="E77" s="32" t="s">
        <v>328</v>
      </c>
      <c r="F77" s="32">
        <v>356</v>
      </c>
      <c r="G77" s="24">
        <v>42195</v>
      </c>
      <c r="H77" s="32" t="s">
        <v>39</v>
      </c>
      <c r="I77" s="32" t="s">
        <v>43</v>
      </c>
      <c r="J77" s="23" t="s">
        <v>331</v>
      </c>
      <c r="K77" s="32" t="s">
        <v>16</v>
      </c>
      <c r="L77" s="25">
        <v>3080</v>
      </c>
      <c r="M77" s="33">
        <v>231</v>
      </c>
      <c r="N77" s="15"/>
      <c r="O77" s="16"/>
      <c r="P77" s="16"/>
      <c r="Q77" s="16"/>
      <c r="R77" s="16"/>
      <c r="S77" s="16"/>
      <c r="T77" s="16"/>
      <c r="U77" s="16"/>
    </row>
    <row r="78" spans="1:21" s="10" customFormat="1" ht="54.95" customHeight="1" x14ac:dyDescent="0.2">
      <c r="A78" s="32"/>
      <c r="B78" s="32"/>
      <c r="C78" s="32" t="s">
        <v>32</v>
      </c>
      <c r="D78" s="32" t="s">
        <v>15</v>
      </c>
      <c r="E78" s="32"/>
      <c r="F78" s="32">
        <v>6328</v>
      </c>
      <c r="G78" s="24">
        <v>42333</v>
      </c>
      <c r="H78" s="32" t="s">
        <v>40</v>
      </c>
      <c r="I78" s="32" t="s">
        <v>44</v>
      </c>
      <c r="J78" s="23"/>
      <c r="K78" s="32" t="s">
        <v>16</v>
      </c>
      <c r="L78" s="25">
        <v>1320</v>
      </c>
      <c r="M78" s="25">
        <v>1435.5</v>
      </c>
      <c r="N78" s="71"/>
      <c r="O78" s="16"/>
      <c r="P78" s="16"/>
      <c r="Q78" s="16"/>
      <c r="R78" s="16"/>
      <c r="S78" s="16"/>
      <c r="T78" s="16"/>
      <c r="U78" s="16"/>
    </row>
    <row r="79" spans="1:21" s="10" customFormat="1" ht="51" x14ac:dyDescent="0.2">
      <c r="A79" s="64" t="s">
        <v>146</v>
      </c>
      <c r="B79" s="32"/>
      <c r="C79" s="32" t="s">
        <v>184</v>
      </c>
      <c r="D79" s="32" t="s">
        <v>15</v>
      </c>
      <c r="E79" s="32" t="s">
        <v>228</v>
      </c>
      <c r="F79" s="32" t="s">
        <v>237</v>
      </c>
      <c r="G79" s="60">
        <v>42405</v>
      </c>
      <c r="H79" s="32" t="s">
        <v>142</v>
      </c>
      <c r="I79" s="32" t="s">
        <v>238</v>
      </c>
      <c r="J79" s="32" t="s">
        <v>239</v>
      </c>
      <c r="K79" s="32" t="s">
        <v>19</v>
      </c>
      <c r="L79" s="61">
        <v>4799</v>
      </c>
      <c r="M79" s="45">
        <v>479.9</v>
      </c>
      <c r="N79" s="15"/>
      <c r="O79" s="16"/>
      <c r="P79" s="16"/>
      <c r="Q79" s="16"/>
      <c r="R79" s="16"/>
      <c r="S79" s="16"/>
      <c r="T79" s="16"/>
      <c r="U79" s="16"/>
    </row>
    <row r="80" spans="1:21" s="10" customFormat="1" ht="25.5" x14ac:dyDescent="0.2">
      <c r="A80" s="88"/>
      <c r="B80" s="32"/>
      <c r="C80" s="32" t="s">
        <v>185</v>
      </c>
      <c r="D80" s="32" t="s">
        <v>15</v>
      </c>
      <c r="E80" s="32"/>
      <c r="F80" s="23" t="s">
        <v>240</v>
      </c>
      <c r="G80" s="72">
        <v>42422</v>
      </c>
      <c r="H80" s="32" t="s">
        <v>142</v>
      </c>
      <c r="I80" s="32" t="s">
        <v>241</v>
      </c>
      <c r="J80" s="32"/>
      <c r="K80" s="32" t="s">
        <v>19</v>
      </c>
      <c r="L80" s="62">
        <v>9999.01</v>
      </c>
      <c r="M80" s="45">
        <v>999.9</v>
      </c>
      <c r="N80" s="71"/>
      <c r="O80" s="16"/>
      <c r="P80" s="16"/>
      <c r="Q80" s="16"/>
      <c r="R80" s="16"/>
      <c r="S80" s="16"/>
      <c r="T80" s="16"/>
      <c r="U80" s="16"/>
    </row>
    <row r="81" spans="1:21" s="10" customFormat="1" ht="16.5" x14ac:dyDescent="0.2">
      <c r="A81" s="80"/>
      <c r="B81" s="80"/>
      <c r="C81" s="81"/>
      <c r="D81" s="80"/>
      <c r="E81" s="80"/>
      <c r="F81" s="80"/>
      <c r="G81" s="82"/>
      <c r="H81" s="80"/>
      <c r="I81" s="80"/>
      <c r="J81" s="84"/>
      <c r="K81" s="75" t="s">
        <v>222</v>
      </c>
      <c r="L81" s="74">
        <f>SUM(L67:L80)</f>
        <v>57997</v>
      </c>
      <c r="M81" s="74">
        <f>SUM(M67:M80)</f>
        <v>14842.000000000002</v>
      </c>
      <c r="N81" s="11"/>
    </row>
    <row r="82" spans="1:21" s="10" customFormat="1" ht="25.5" x14ac:dyDescent="0.2">
      <c r="A82" s="49" t="s">
        <v>186</v>
      </c>
      <c r="B82" s="77"/>
      <c r="C82" s="78"/>
      <c r="D82" s="78"/>
      <c r="E82" s="78"/>
      <c r="F82" s="78"/>
      <c r="G82" s="79"/>
      <c r="H82" s="78"/>
      <c r="I82" s="78"/>
      <c r="J82" s="78"/>
      <c r="K82" s="53"/>
      <c r="L82" s="59"/>
      <c r="M82" s="78"/>
      <c r="N82" s="11"/>
    </row>
    <row r="83" spans="1:21" s="10" customFormat="1" ht="22.5" customHeight="1" x14ac:dyDescent="0.2">
      <c r="A83" s="88"/>
      <c r="B83" s="89"/>
      <c r="C83" s="32" t="s">
        <v>187</v>
      </c>
      <c r="D83" s="32"/>
      <c r="E83" s="32"/>
      <c r="F83" s="32"/>
      <c r="G83" s="24">
        <v>42005</v>
      </c>
      <c r="H83" s="32"/>
      <c r="I83" s="32"/>
      <c r="J83" s="32"/>
      <c r="K83" s="32"/>
      <c r="L83" s="37">
        <v>8642</v>
      </c>
      <c r="M83" s="45">
        <v>1224.28</v>
      </c>
      <c r="N83" s="71"/>
      <c r="O83" s="16"/>
      <c r="P83" s="16"/>
      <c r="Q83" s="16"/>
      <c r="R83" s="16"/>
      <c r="S83" s="16"/>
      <c r="T83" s="16"/>
      <c r="U83" s="16"/>
    </row>
    <row r="84" spans="1:21" s="10" customFormat="1" ht="16.5" x14ac:dyDescent="0.2">
      <c r="A84" s="80"/>
      <c r="B84" s="80"/>
      <c r="C84" s="81"/>
      <c r="D84" s="80"/>
      <c r="E84" s="80"/>
      <c r="F84" s="80"/>
      <c r="G84" s="82"/>
      <c r="H84" s="80"/>
      <c r="I84" s="80"/>
      <c r="J84" s="84"/>
      <c r="K84" s="75" t="s">
        <v>222</v>
      </c>
      <c r="L84" s="74">
        <f>SUM(L83)</f>
        <v>8642</v>
      </c>
      <c r="M84" s="74">
        <f>SUM(M83)</f>
        <v>1224.28</v>
      </c>
      <c r="N84" s="11"/>
    </row>
    <row r="85" spans="1:21" s="10" customFormat="1" ht="25.5" x14ac:dyDescent="0.2">
      <c r="A85" s="49" t="s">
        <v>188</v>
      </c>
      <c r="B85" s="77"/>
      <c r="C85" s="78"/>
      <c r="D85" s="78"/>
      <c r="E85" s="78"/>
      <c r="F85" s="78"/>
      <c r="G85" s="79"/>
      <c r="H85" s="78"/>
      <c r="I85" s="78"/>
      <c r="J85" s="78"/>
      <c r="K85" s="53"/>
      <c r="L85" s="59"/>
      <c r="M85" s="78"/>
      <c r="N85" s="11"/>
    </row>
    <row r="86" spans="1:21" s="10" customFormat="1" ht="25.5" customHeight="1" x14ac:dyDescent="0.2">
      <c r="A86" s="88"/>
      <c r="B86" s="89"/>
      <c r="C86" s="63" t="s">
        <v>189</v>
      </c>
      <c r="D86" s="32"/>
      <c r="E86" s="32"/>
      <c r="F86" s="32"/>
      <c r="G86" s="24">
        <v>42005</v>
      </c>
      <c r="H86" s="32"/>
      <c r="I86" s="32"/>
      <c r="J86" s="32"/>
      <c r="K86" s="32"/>
      <c r="L86" s="37">
        <v>2000</v>
      </c>
      <c r="M86" s="45">
        <v>850</v>
      </c>
      <c r="N86" s="71"/>
      <c r="O86" s="16"/>
      <c r="P86" s="16"/>
      <c r="Q86" s="16"/>
      <c r="R86" s="16"/>
      <c r="S86" s="16"/>
      <c r="T86" s="16"/>
      <c r="U86" s="16"/>
    </row>
    <row r="87" spans="1:21" s="10" customFormat="1" ht="16.5" x14ac:dyDescent="0.2">
      <c r="A87" s="80"/>
      <c r="B87" s="80"/>
      <c r="C87" s="81"/>
      <c r="D87" s="80"/>
      <c r="E87" s="80"/>
      <c r="F87" s="80"/>
      <c r="G87" s="82"/>
      <c r="H87" s="80"/>
      <c r="I87" s="80"/>
      <c r="J87" s="84"/>
      <c r="K87" s="75" t="s">
        <v>222</v>
      </c>
      <c r="L87" s="74">
        <f>SUM(L86)</f>
        <v>2000</v>
      </c>
      <c r="M87" s="74">
        <f>SUM(M86)</f>
        <v>850</v>
      </c>
      <c r="N87" s="11"/>
    </row>
    <row r="88" spans="1:21" s="10" customFormat="1" ht="25.5" x14ac:dyDescent="0.2">
      <c r="A88" s="49" t="s">
        <v>190</v>
      </c>
      <c r="B88" s="77"/>
      <c r="C88" s="78"/>
      <c r="D88" s="78"/>
      <c r="E88" s="78"/>
      <c r="F88" s="78"/>
      <c r="G88" s="79"/>
      <c r="H88" s="78"/>
      <c r="I88" s="78"/>
      <c r="J88" s="78"/>
      <c r="K88" s="53"/>
      <c r="L88" s="59"/>
      <c r="M88" s="78"/>
      <c r="N88" s="11"/>
    </row>
    <row r="89" spans="1:21" s="10" customFormat="1" ht="25.5" x14ac:dyDescent="0.2">
      <c r="A89" s="88"/>
      <c r="B89" s="89"/>
      <c r="C89" s="32" t="s">
        <v>191</v>
      </c>
      <c r="D89" s="32"/>
      <c r="E89" s="32"/>
      <c r="F89" s="32"/>
      <c r="G89" s="24">
        <v>42005</v>
      </c>
      <c r="H89" s="32"/>
      <c r="I89" s="32"/>
      <c r="J89" s="32"/>
      <c r="K89" s="32"/>
      <c r="L89" s="50">
        <v>175299</v>
      </c>
      <c r="M89" s="45">
        <v>24834.03</v>
      </c>
      <c r="N89" s="71"/>
      <c r="O89" s="16"/>
      <c r="P89" s="16"/>
      <c r="Q89" s="16"/>
      <c r="R89" s="16"/>
      <c r="S89" s="16"/>
      <c r="T89" s="16"/>
      <c r="U89" s="16"/>
    </row>
    <row r="90" spans="1:21" s="10" customFormat="1" ht="54.95" customHeight="1" x14ac:dyDescent="0.2">
      <c r="A90" s="32" t="s">
        <v>81</v>
      </c>
      <c r="B90" s="32"/>
      <c r="C90" s="32" t="s">
        <v>82</v>
      </c>
      <c r="D90" s="32" t="s">
        <v>15</v>
      </c>
      <c r="E90" s="32" t="s">
        <v>83</v>
      </c>
      <c r="F90" s="32" t="s">
        <v>84</v>
      </c>
      <c r="G90" s="24">
        <v>42002</v>
      </c>
      <c r="H90" s="32" t="s">
        <v>85</v>
      </c>
      <c r="I90" s="32" t="s">
        <v>86</v>
      </c>
      <c r="J90" s="32" t="s">
        <v>87</v>
      </c>
      <c r="K90" s="32" t="s">
        <v>16</v>
      </c>
      <c r="L90" s="25">
        <v>10999</v>
      </c>
      <c r="M90" s="45">
        <f>4674.58/3</f>
        <v>1558.1933333333334</v>
      </c>
      <c r="N90" s="15"/>
      <c r="O90" s="16"/>
      <c r="P90" s="16"/>
      <c r="Q90" s="16"/>
      <c r="R90" s="16"/>
      <c r="S90" s="16"/>
      <c r="T90" s="16"/>
      <c r="U90" s="16"/>
    </row>
    <row r="91" spans="1:21" s="10" customFormat="1" ht="54.95" customHeight="1" x14ac:dyDescent="0.2">
      <c r="A91" s="32" t="s">
        <v>81</v>
      </c>
      <c r="B91" s="32"/>
      <c r="C91" s="32" t="s">
        <v>82</v>
      </c>
      <c r="D91" s="32" t="s">
        <v>15</v>
      </c>
      <c r="E91" s="32" t="s">
        <v>83</v>
      </c>
      <c r="F91" s="32" t="s">
        <v>88</v>
      </c>
      <c r="G91" s="24">
        <v>42002</v>
      </c>
      <c r="H91" s="32" t="s">
        <v>85</v>
      </c>
      <c r="I91" s="32" t="s">
        <v>86</v>
      </c>
      <c r="J91" s="32" t="s">
        <v>89</v>
      </c>
      <c r="K91" s="32" t="s">
        <v>16</v>
      </c>
      <c r="L91" s="25">
        <v>10999</v>
      </c>
      <c r="M91" s="45">
        <v>1558.19</v>
      </c>
      <c r="N91" s="15"/>
      <c r="O91" s="16"/>
      <c r="P91" s="16"/>
      <c r="Q91" s="16"/>
      <c r="R91" s="16"/>
      <c r="S91" s="16"/>
      <c r="T91" s="16"/>
      <c r="U91" s="16"/>
    </row>
    <row r="92" spans="1:21" s="10" customFormat="1" ht="54.95" customHeight="1" x14ac:dyDescent="0.2">
      <c r="A92" s="32" t="s">
        <v>81</v>
      </c>
      <c r="B92" s="32"/>
      <c r="C92" s="32" t="s">
        <v>82</v>
      </c>
      <c r="D92" s="32" t="s">
        <v>15</v>
      </c>
      <c r="E92" s="32" t="s">
        <v>83</v>
      </c>
      <c r="F92" s="32" t="s">
        <v>90</v>
      </c>
      <c r="G92" s="24">
        <v>42002</v>
      </c>
      <c r="H92" s="32" t="s">
        <v>91</v>
      </c>
      <c r="I92" s="32" t="s">
        <v>92</v>
      </c>
      <c r="J92" s="32" t="s">
        <v>93</v>
      </c>
      <c r="K92" s="32" t="s">
        <v>16</v>
      </c>
      <c r="L92" s="25">
        <v>10999</v>
      </c>
      <c r="M92" s="45">
        <v>1558.19</v>
      </c>
      <c r="N92" s="15"/>
      <c r="O92" s="16"/>
      <c r="P92" s="16"/>
      <c r="Q92" s="16"/>
      <c r="R92" s="16"/>
      <c r="S92" s="16"/>
      <c r="T92" s="16"/>
      <c r="U92" s="16"/>
    </row>
    <row r="93" spans="1:21" s="10" customFormat="1" ht="54.95" customHeight="1" x14ac:dyDescent="0.2">
      <c r="A93" s="32" t="s">
        <v>94</v>
      </c>
      <c r="B93" s="32"/>
      <c r="C93" s="32" t="s">
        <v>95</v>
      </c>
      <c r="D93" s="32" t="s">
        <v>15</v>
      </c>
      <c r="E93" s="32" t="s">
        <v>96</v>
      </c>
      <c r="F93" s="32" t="s">
        <v>97</v>
      </c>
      <c r="G93" s="24">
        <v>42018</v>
      </c>
      <c r="H93" s="32" t="s">
        <v>98</v>
      </c>
      <c r="I93" s="32" t="s">
        <v>99</v>
      </c>
      <c r="J93" s="32" t="s">
        <v>18</v>
      </c>
      <c r="K93" s="32" t="s">
        <v>16</v>
      </c>
      <c r="L93" s="25">
        <v>14230.01</v>
      </c>
      <c r="M93" s="37">
        <f>10079.59/5</f>
        <v>2015.9180000000001</v>
      </c>
      <c r="N93" s="15"/>
      <c r="O93" s="16"/>
      <c r="P93" s="16"/>
      <c r="Q93" s="16"/>
      <c r="R93" s="16"/>
      <c r="S93" s="16"/>
      <c r="T93" s="16"/>
      <c r="U93" s="16"/>
    </row>
    <row r="94" spans="1:21" s="10" customFormat="1" ht="54.95" customHeight="1" x14ac:dyDescent="0.2">
      <c r="A94" s="32" t="s">
        <v>100</v>
      </c>
      <c r="B94" s="32"/>
      <c r="C94" s="32" t="s">
        <v>95</v>
      </c>
      <c r="D94" s="32" t="s">
        <v>15</v>
      </c>
      <c r="E94" s="32" t="s">
        <v>96</v>
      </c>
      <c r="F94" s="32" t="s">
        <v>97</v>
      </c>
      <c r="G94" s="24">
        <v>42018</v>
      </c>
      <c r="H94" s="32" t="s">
        <v>98</v>
      </c>
      <c r="I94" s="32" t="s">
        <v>99</v>
      </c>
      <c r="J94" s="32" t="s">
        <v>18</v>
      </c>
      <c r="K94" s="32" t="s">
        <v>16</v>
      </c>
      <c r="L94" s="25">
        <v>14230.01</v>
      </c>
      <c r="M94" s="37">
        <v>2015.92</v>
      </c>
      <c r="N94" s="15"/>
      <c r="O94" s="16"/>
      <c r="P94" s="16"/>
      <c r="Q94" s="16"/>
      <c r="R94" s="16"/>
      <c r="S94" s="16"/>
      <c r="T94" s="16"/>
      <c r="U94" s="16"/>
    </row>
    <row r="95" spans="1:21" s="10" customFormat="1" ht="54.95" customHeight="1" x14ac:dyDescent="0.2">
      <c r="A95" s="32" t="s">
        <v>101</v>
      </c>
      <c r="B95" s="32"/>
      <c r="C95" s="32" t="s">
        <v>95</v>
      </c>
      <c r="D95" s="32" t="s">
        <v>15</v>
      </c>
      <c r="E95" s="32" t="s">
        <v>102</v>
      </c>
      <c r="F95" s="32" t="s">
        <v>97</v>
      </c>
      <c r="G95" s="24">
        <v>42018</v>
      </c>
      <c r="H95" s="32" t="s">
        <v>98</v>
      </c>
      <c r="I95" s="32" t="s">
        <v>99</v>
      </c>
      <c r="J95" s="32" t="s">
        <v>18</v>
      </c>
      <c r="K95" s="32" t="s">
        <v>16</v>
      </c>
      <c r="L95" s="25">
        <v>14230.01</v>
      </c>
      <c r="M95" s="37">
        <v>2015.92</v>
      </c>
      <c r="N95" s="15"/>
      <c r="O95" s="16"/>
      <c r="P95" s="16"/>
      <c r="Q95" s="16"/>
      <c r="R95" s="16"/>
      <c r="S95" s="16"/>
      <c r="T95" s="16"/>
      <c r="U95" s="16"/>
    </row>
    <row r="96" spans="1:21" s="10" customFormat="1" ht="54.95" customHeight="1" x14ac:dyDescent="0.2">
      <c r="A96" s="32" t="s">
        <v>100</v>
      </c>
      <c r="B96" s="32"/>
      <c r="C96" s="32" t="s">
        <v>95</v>
      </c>
      <c r="D96" s="32" t="s">
        <v>15</v>
      </c>
      <c r="E96" s="32" t="s">
        <v>103</v>
      </c>
      <c r="F96" s="32" t="s">
        <v>97</v>
      </c>
      <c r="G96" s="24">
        <v>42018</v>
      </c>
      <c r="H96" s="32" t="s">
        <v>98</v>
      </c>
      <c r="I96" s="32" t="s">
        <v>99</v>
      </c>
      <c r="J96" s="32" t="s">
        <v>18</v>
      </c>
      <c r="K96" s="32" t="s">
        <v>16</v>
      </c>
      <c r="L96" s="25">
        <v>14230.01</v>
      </c>
      <c r="M96" s="37">
        <v>2015.92</v>
      </c>
      <c r="N96" s="15"/>
      <c r="O96" s="16"/>
      <c r="P96" s="16"/>
      <c r="Q96" s="16"/>
      <c r="R96" s="16"/>
      <c r="S96" s="16"/>
      <c r="T96" s="16"/>
      <c r="U96" s="16"/>
    </row>
    <row r="97" spans="1:21" s="10" customFormat="1" ht="54.95" customHeight="1" x14ac:dyDescent="0.2">
      <c r="A97" s="32" t="s">
        <v>104</v>
      </c>
      <c r="B97" s="32"/>
      <c r="C97" s="32" t="s">
        <v>95</v>
      </c>
      <c r="D97" s="32" t="s">
        <v>15</v>
      </c>
      <c r="E97" s="32" t="s">
        <v>105</v>
      </c>
      <c r="F97" s="32" t="s">
        <v>97</v>
      </c>
      <c r="G97" s="24">
        <v>42018</v>
      </c>
      <c r="H97" s="32" t="s">
        <v>98</v>
      </c>
      <c r="I97" s="32" t="s">
        <v>99</v>
      </c>
      <c r="J97" s="32" t="s">
        <v>18</v>
      </c>
      <c r="K97" s="32" t="s">
        <v>16</v>
      </c>
      <c r="L97" s="25">
        <v>14230.01</v>
      </c>
      <c r="M97" s="37">
        <v>2015.92</v>
      </c>
      <c r="N97" s="15"/>
      <c r="O97" s="16"/>
      <c r="P97" s="16"/>
      <c r="Q97" s="16"/>
      <c r="R97" s="16"/>
      <c r="S97" s="16"/>
      <c r="T97" s="16"/>
      <c r="U97" s="16"/>
    </row>
    <row r="98" spans="1:21" s="10" customFormat="1" ht="54.95" customHeight="1" x14ac:dyDescent="0.2">
      <c r="A98" s="32" t="s">
        <v>106</v>
      </c>
      <c r="B98" s="32"/>
      <c r="C98" s="32" t="s">
        <v>107</v>
      </c>
      <c r="D98" s="32" t="s">
        <v>15</v>
      </c>
      <c r="E98" s="32" t="s">
        <v>83</v>
      </c>
      <c r="F98" s="32">
        <v>261</v>
      </c>
      <c r="G98" s="24">
        <v>42038</v>
      </c>
      <c r="H98" s="32" t="s">
        <v>108</v>
      </c>
      <c r="I98" s="32" t="s">
        <v>99</v>
      </c>
      <c r="J98" s="32" t="s">
        <v>18</v>
      </c>
      <c r="K98" s="32" t="s">
        <v>16</v>
      </c>
      <c r="L98" s="25">
        <v>12500</v>
      </c>
      <c r="M98" s="37">
        <v>1666.67</v>
      </c>
      <c r="N98" s="15"/>
      <c r="O98" s="16"/>
      <c r="P98" s="16"/>
      <c r="Q98" s="16"/>
      <c r="R98" s="16"/>
      <c r="S98" s="16"/>
      <c r="T98" s="16"/>
      <c r="U98" s="16"/>
    </row>
    <row r="99" spans="1:21" s="10" customFormat="1" ht="54.95" customHeight="1" x14ac:dyDescent="0.2">
      <c r="A99" s="32" t="s">
        <v>81</v>
      </c>
      <c r="B99" s="32"/>
      <c r="C99" s="32" t="s">
        <v>107</v>
      </c>
      <c r="D99" s="32" t="s">
        <v>15</v>
      </c>
      <c r="E99" s="32" t="s">
        <v>83</v>
      </c>
      <c r="F99" s="32">
        <v>261</v>
      </c>
      <c r="G99" s="24">
        <v>42038</v>
      </c>
      <c r="H99" s="32" t="s">
        <v>108</v>
      </c>
      <c r="I99" s="32" t="s">
        <v>99</v>
      </c>
      <c r="J99" s="32" t="s">
        <v>18</v>
      </c>
      <c r="K99" s="32" t="s">
        <v>16</v>
      </c>
      <c r="L99" s="25">
        <v>12500</v>
      </c>
      <c r="M99" s="37">
        <v>1666.67</v>
      </c>
      <c r="N99" s="15"/>
      <c r="O99" s="16"/>
      <c r="P99" s="16"/>
      <c r="Q99" s="16"/>
      <c r="R99" s="16"/>
      <c r="S99" s="16"/>
      <c r="T99" s="16"/>
      <c r="U99" s="16"/>
    </row>
    <row r="100" spans="1:21" s="10" customFormat="1" ht="54.95" customHeight="1" x14ac:dyDescent="0.2">
      <c r="A100" s="32" t="s">
        <v>81</v>
      </c>
      <c r="B100" s="32"/>
      <c r="C100" s="32" t="s">
        <v>107</v>
      </c>
      <c r="D100" s="32" t="s">
        <v>15</v>
      </c>
      <c r="E100" s="32" t="s">
        <v>83</v>
      </c>
      <c r="F100" s="32">
        <v>261</v>
      </c>
      <c r="G100" s="24">
        <v>42038</v>
      </c>
      <c r="H100" s="32" t="s">
        <v>108</v>
      </c>
      <c r="I100" s="32" t="s">
        <v>99</v>
      </c>
      <c r="J100" s="32" t="s">
        <v>18</v>
      </c>
      <c r="K100" s="32" t="s">
        <v>16</v>
      </c>
      <c r="L100" s="25">
        <v>12500</v>
      </c>
      <c r="M100" s="37">
        <v>1666.67</v>
      </c>
      <c r="N100" s="15"/>
      <c r="O100" s="16"/>
      <c r="P100" s="16"/>
      <c r="Q100" s="16"/>
      <c r="R100" s="16"/>
      <c r="S100" s="16"/>
      <c r="T100" s="16"/>
      <c r="U100" s="16"/>
    </row>
    <row r="101" spans="1:21" s="10" customFormat="1" ht="54.95" customHeight="1" x14ac:dyDescent="0.2">
      <c r="A101" s="32" t="s">
        <v>81</v>
      </c>
      <c r="B101" s="32"/>
      <c r="C101" s="32" t="s">
        <v>107</v>
      </c>
      <c r="D101" s="32" t="s">
        <v>15</v>
      </c>
      <c r="E101" s="32" t="s">
        <v>83</v>
      </c>
      <c r="F101" s="32">
        <v>261</v>
      </c>
      <c r="G101" s="24">
        <v>42038</v>
      </c>
      <c r="H101" s="32" t="s">
        <v>108</v>
      </c>
      <c r="I101" s="32" t="s">
        <v>99</v>
      </c>
      <c r="J101" s="32" t="s">
        <v>18</v>
      </c>
      <c r="K101" s="32" t="s">
        <v>16</v>
      </c>
      <c r="L101" s="25">
        <v>12500</v>
      </c>
      <c r="M101" s="37">
        <v>1666.67</v>
      </c>
      <c r="N101" s="15"/>
      <c r="O101" s="16"/>
      <c r="P101" s="16"/>
      <c r="Q101" s="16"/>
      <c r="R101" s="16"/>
      <c r="S101" s="16"/>
      <c r="T101" s="16"/>
      <c r="U101" s="16"/>
    </row>
    <row r="102" spans="1:21" s="10" customFormat="1" ht="54.95" customHeight="1" x14ac:dyDescent="0.2">
      <c r="A102" s="32" t="s">
        <v>81</v>
      </c>
      <c r="B102" s="32"/>
      <c r="C102" s="32" t="s">
        <v>107</v>
      </c>
      <c r="D102" s="32" t="s">
        <v>15</v>
      </c>
      <c r="E102" s="32" t="s">
        <v>83</v>
      </c>
      <c r="F102" s="32">
        <v>261</v>
      </c>
      <c r="G102" s="24">
        <v>42038</v>
      </c>
      <c r="H102" s="32" t="s">
        <v>108</v>
      </c>
      <c r="I102" s="32" t="s">
        <v>99</v>
      </c>
      <c r="J102" s="32" t="s">
        <v>18</v>
      </c>
      <c r="K102" s="32" t="s">
        <v>16</v>
      </c>
      <c r="L102" s="25">
        <v>12500</v>
      </c>
      <c r="M102" s="37">
        <v>1666.67</v>
      </c>
      <c r="N102" s="15"/>
      <c r="O102" s="16"/>
      <c r="P102" s="16"/>
      <c r="Q102" s="16"/>
      <c r="R102" s="16"/>
      <c r="S102" s="16"/>
      <c r="T102" s="16"/>
      <c r="U102" s="16"/>
    </row>
    <row r="103" spans="1:21" s="10" customFormat="1" ht="54.95" customHeight="1" x14ac:dyDescent="0.2">
      <c r="A103" s="32" t="s">
        <v>81</v>
      </c>
      <c r="B103" s="32"/>
      <c r="C103" s="32" t="s">
        <v>109</v>
      </c>
      <c r="D103" s="32" t="s">
        <v>15</v>
      </c>
      <c r="E103" s="32" t="s">
        <v>83</v>
      </c>
      <c r="F103" s="32">
        <v>261</v>
      </c>
      <c r="G103" s="24">
        <v>42038</v>
      </c>
      <c r="H103" s="32" t="s">
        <v>108</v>
      </c>
      <c r="I103" s="32" t="s">
        <v>99</v>
      </c>
      <c r="J103" s="32" t="s">
        <v>18</v>
      </c>
      <c r="K103" s="32" t="s">
        <v>16</v>
      </c>
      <c r="L103" s="25">
        <v>20004.87</v>
      </c>
      <c r="M103" s="37">
        <v>2667.32</v>
      </c>
      <c r="N103" s="15"/>
      <c r="O103" s="16"/>
      <c r="P103" s="16"/>
      <c r="Q103" s="16"/>
      <c r="R103" s="16"/>
      <c r="S103" s="16"/>
      <c r="T103" s="16"/>
      <c r="U103" s="16"/>
    </row>
    <row r="104" spans="1:21" s="10" customFormat="1" ht="54.95" customHeight="1" x14ac:dyDescent="0.2">
      <c r="A104" s="32" t="s">
        <v>106</v>
      </c>
      <c r="B104" s="32"/>
      <c r="C104" s="32" t="s">
        <v>110</v>
      </c>
      <c r="D104" s="32" t="s">
        <v>15</v>
      </c>
      <c r="E104" s="32" t="s">
        <v>83</v>
      </c>
      <c r="F104" s="32">
        <v>261</v>
      </c>
      <c r="G104" s="24">
        <v>42038</v>
      </c>
      <c r="H104" s="32" t="s">
        <v>108</v>
      </c>
      <c r="I104" s="32" t="s">
        <v>99</v>
      </c>
      <c r="J104" s="32" t="s">
        <v>18</v>
      </c>
      <c r="K104" s="32" t="s">
        <v>16</v>
      </c>
      <c r="L104" s="25">
        <v>20004.87</v>
      </c>
      <c r="M104" s="37">
        <v>2667.32</v>
      </c>
      <c r="N104" s="15"/>
      <c r="O104" s="16"/>
      <c r="P104" s="16"/>
      <c r="Q104" s="16"/>
      <c r="R104" s="16"/>
      <c r="S104" s="16"/>
      <c r="T104" s="16"/>
      <c r="U104" s="16"/>
    </row>
    <row r="105" spans="1:21" s="10" customFormat="1" ht="54.95" customHeight="1" x14ac:dyDescent="0.2">
      <c r="A105" s="32" t="s">
        <v>81</v>
      </c>
      <c r="B105" s="32"/>
      <c r="C105" s="32" t="s">
        <v>111</v>
      </c>
      <c r="D105" s="32" t="s">
        <v>15</v>
      </c>
      <c r="E105" s="32" t="s">
        <v>83</v>
      </c>
      <c r="F105" s="32">
        <v>261</v>
      </c>
      <c r="G105" s="24">
        <v>42038</v>
      </c>
      <c r="H105" s="32" t="s">
        <v>108</v>
      </c>
      <c r="I105" s="32" t="s">
        <v>99</v>
      </c>
      <c r="J105" s="32" t="s">
        <v>18</v>
      </c>
      <c r="K105" s="32" t="s">
        <v>16</v>
      </c>
      <c r="L105" s="25">
        <v>20004.87</v>
      </c>
      <c r="M105" s="37">
        <v>2667.32</v>
      </c>
      <c r="N105" s="15"/>
      <c r="O105" s="16"/>
      <c r="P105" s="16"/>
      <c r="Q105" s="16"/>
      <c r="R105" s="16"/>
      <c r="S105" s="16"/>
      <c r="T105" s="16"/>
      <c r="U105" s="16"/>
    </row>
    <row r="106" spans="1:21" s="10" customFormat="1" ht="54.95" customHeight="1" x14ac:dyDescent="0.2">
      <c r="A106" s="32" t="s">
        <v>81</v>
      </c>
      <c r="B106" s="32"/>
      <c r="C106" s="32" t="s">
        <v>112</v>
      </c>
      <c r="D106" s="32" t="s">
        <v>15</v>
      </c>
      <c r="E106" s="32" t="s">
        <v>83</v>
      </c>
      <c r="F106" s="32">
        <v>261</v>
      </c>
      <c r="G106" s="24">
        <v>42038</v>
      </c>
      <c r="H106" s="32" t="s">
        <v>113</v>
      </c>
      <c r="I106" s="32" t="s">
        <v>114</v>
      </c>
      <c r="J106" s="32" t="s">
        <v>18</v>
      </c>
      <c r="K106" s="32" t="s">
        <v>16</v>
      </c>
      <c r="L106" s="25">
        <v>6600.01</v>
      </c>
      <c r="M106" s="37">
        <v>880</v>
      </c>
      <c r="N106" s="15"/>
      <c r="O106" s="16"/>
      <c r="P106" s="16"/>
      <c r="Q106" s="16"/>
      <c r="R106" s="16"/>
      <c r="S106" s="16"/>
      <c r="T106" s="16"/>
      <c r="U106" s="16"/>
    </row>
    <row r="107" spans="1:21" s="10" customFormat="1" ht="54.95" customHeight="1" x14ac:dyDescent="0.2">
      <c r="A107" s="32" t="s">
        <v>81</v>
      </c>
      <c r="B107" s="32"/>
      <c r="C107" s="32" t="s">
        <v>115</v>
      </c>
      <c r="D107" s="32" t="s">
        <v>15</v>
      </c>
      <c r="E107" s="32" t="s">
        <v>83</v>
      </c>
      <c r="F107" s="32">
        <v>261</v>
      </c>
      <c r="G107" s="24">
        <v>42038</v>
      </c>
      <c r="H107" s="32" t="s">
        <v>113</v>
      </c>
      <c r="I107" s="32" t="s">
        <v>114</v>
      </c>
      <c r="J107" s="32" t="s">
        <v>18</v>
      </c>
      <c r="K107" s="32" t="s">
        <v>16</v>
      </c>
      <c r="L107" s="25">
        <v>6600</v>
      </c>
      <c r="M107" s="37">
        <v>880</v>
      </c>
      <c r="N107" s="15"/>
      <c r="O107" s="16"/>
      <c r="P107" s="16"/>
      <c r="Q107" s="16"/>
      <c r="R107" s="16"/>
      <c r="S107" s="16"/>
      <c r="T107" s="16"/>
      <c r="U107" s="16"/>
    </row>
    <row r="108" spans="1:21" s="10" customFormat="1" ht="54.95" customHeight="1" x14ac:dyDescent="0.2">
      <c r="A108" s="32" t="s">
        <v>81</v>
      </c>
      <c r="B108" s="32"/>
      <c r="C108" s="32" t="s">
        <v>115</v>
      </c>
      <c r="D108" s="32" t="s">
        <v>15</v>
      </c>
      <c r="E108" s="32" t="s">
        <v>83</v>
      </c>
      <c r="F108" s="32">
        <v>261</v>
      </c>
      <c r="G108" s="24">
        <v>42038</v>
      </c>
      <c r="H108" s="32" t="s">
        <v>113</v>
      </c>
      <c r="I108" s="32" t="s">
        <v>114</v>
      </c>
      <c r="J108" s="32" t="s">
        <v>18</v>
      </c>
      <c r="K108" s="32" t="s">
        <v>16</v>
      </c>
      <c r="L108" s="25">
        <v>6600</v>
      </c>
      <c r="M108" s="37">
        <v>880</v>
      </c>
      <c r="N108" s="15"/>
      <c r="O108" s="16"/>
      <c r="P108" s="16"/>
      <c r="Q108" s="16"/>
      <c r="R108" s="16"/>
      <c r="S108" s="16"/>
      <c r="T108" s="16"/>
      <c r="U108" s="16"/>
    </row>
    <row r="109" spans="1:21" s="10" customFormat="1" ht="54.95" customHeight="1" x14ac:dyDescent="0.2">
      <c r="A109" s="32" t="s">
        <v>100</v>
      </c>
      <c r="B109" s="32"/>
      <c r="C109" s="32" t="s">
        <v>116</v>
      </c>
      <c r="D109" s="32" t="s">
        <v>15</v>
      </c>
      <c r="E109" s="32" t="s">
        <v>117</v>
      </c>
      <c r="F109" s="32" t="s">
        <v>118</v>
      </c>
      <c r="G109" s="24">
        <v>42043</v>
      </c>
      <c r="H109" s="32" t="s">
        <v>119</v>
      </c>
      <c r="I109" s="32" t="s">
        <v>120</v>
      </c>
      <c r="J109" s="32" t="s">
        <v>121</v>
      </c>
      <c r="K109" s="32" t="s">
        <v>16</v>
      </c>
      <c r="L109" s="25">
        <v>3959.66</v>
      </c>
      <c r="M109" s="37">
        <v>494.96</v>
      </c>
      <c r="N109" s="15"/>
      <c r="O109" s="16"/>
      <c r="P109" s="16"/>
      <c r="Q109" s="16"/>
      <c r="R109" s="16"/>
      <c r="S109" s="16"/>
      <c r="T109" s="16"/>
      <c r="U109" s="16"/>
    </row>
    <row r="110" spans="1:21" s="10" customFormat="1" ht="54.95" customHeight="1" x14ac:dyDescent="0.2">
      <c r="A110" s="32" t="s">
        <v>146</v>
      </c>
      <c r="B110" s="32"/>
      <c r="C110" s="32" t="s">
        <v>147</v>
      </c>
      <c r="D110" s="32" t="s">
        <v>15</v>
      </c>
      <c r="E110" s="32" t="s">
        <v>148</v>
      </c>
      <c r="F110" s="32">
        <v>101</v>
      </c>
      <c r="G110" s="24">
        <v>42146</v>
      </c>
      <c r="H110" s="32" t="s">
        <v>149</v>
      </c>
      <c r="I110" s="32" t="s">
        <v>150</v>
      </c>
      <c r="J110" s="41" t="s">
        <v>151</v>
      </c>
      <c r="K110" s="32" t="s">
        <v>16</v>
      </c>
      <c r="L110" s="25">
        <v>16934.84</v>
      </c>
      <c r="M110" s="37">
        <v>1693.48</v>
      </c>
      <c r="N110" s="15"/>
      <c r="O110" s="16"/>
      <c r="P110" s="16"/>
      <c r="Q110" s="16"/>
      <c r="R110" s="16"/>
      <c r="S110" s="16"/>
      <c r="T110" s="16"/>
      <c r="U110" s="16"/>
    </row>
    <row r="111" spans="1:21" s="10" customFormat="1" ht="54.95" customHeight="1" x14ac:dyDescent="0.2">
      <c r="A111" s="32" t="s">
        <v>146</v>
      </c>
      <c r="B111" s="32"/>
      <c r="C111" s="32" t="s">
        <v>147</v>
      </c>
      <c r="D111" s="32" t="s">
        <v>15</v>
      </c>
      <c r="E111" s="32" t="s">
        <v>148</v>
      </c>
      <c r="F111" s="32">
        <v>102</v>
      </c>
      <c r="G111" s="24">
        <v>42146</v>
      </c>
      <c r="H111" s="32" t="s">
        <v>149</v>
      </c>
      <c r="I111" s="32" t="s">
        <v>150</v>
      </c>
      <c r="J111" s="42">
        <v>356967051595098</v>
      </c>
      <c r="K111" s="32" t="s">
        <v>16</v>
      </c>
      <c r="L111" s="25">
        <v>16934.84</v>
      </c>
      <c r="M111" s="37">
        <v>1693.48</v>
      </c>
      <c r="N111" s="15"/>
      <c r="O111" s="16"/>
      <c r="P111" s="16"/>
      <c r="Q111" s="16"/>
      <c r="R111" s="16"/>
      <c r="S111" s="16"/>
      <c r="T111" s="16"/>
      <c r="U111" s="16"/>
    </row>
    <row r="112" spans="1:21" s="10" customFormat="1" ht="54.95" customHeight="1" x14ac:dyDescent="0.2">
      <c r="A112" s="32" t="s">
        <v>146</v>
      </c>
      <c r="B112" s="32"/>
      <c r="C112" s="32" t="s">
        <v>152</v>
      </c>
      <c r="D112" s="32" t="s">
        <v>15</v>
      </c>
      <c r="E112" s="32" t="s">
        <v>148</v>
      </c>
      <c r="F112" s="32">
        <v>101</v>
      </c>
      <c r="G112" s="24">
        <v>42145</v>
      </c>
      <c r="H112" s="32" t="s">
        <v>113</v>
      </c>
      <c r="I112" s="32" t="s">
        <v>114</v>
      </c>
      <c r="J112" s="33" t="s">
        <v>15</v>
      </c>
      <c r="K112" s="32" t="s">
        <v>16</v>
      </c>
      <c r="L112" s="25">
        <v>10032.84</v>
      </c>
      <c r="M112" s="37">
        <v>1003.28</v>
      </c>
      <c r="N112" s="15"/>
      <c r="O112" s="16"/>
      <c r="P112" s="16"/>
      <c r="Q112" s="16"/>
      <c r="R112" s="16"/>
      <c r="S112" s="16"/>
      <c r="T112" s="16"/>
      <c r="U112" s="16"/>
    </row>
    <row r="113" spans="1:21" s="10" customFormat="1" ht="54.95" customHeight="1" x14ac:dyDescent="0.2">
      <c r="A113" s="90" t="s">
        <v>146</v>
      </c>
      <c r="B113" s="43"/>
      <c r="C113" s="43" t="s">
        <v>152</v>
      </c>
      <c r="D113" s="43" t="s">
        <v>15</v>
      </c>
      <c r="E113" s="90" t="s">
        <v>148</v>
      </c>
      <c r="F113" s="43">
        <v>102</v>
      </c>
      <c r="G113" s="24">
        <v>42145</v>
      </c>
      <c r="H113" s="43" t="s">
        <v>113</v>
      </c>
      <c r="I113" s="43" t="s">
        <v>114</v>
      </c>
      <c r="J113" s="44" t="s">
        <v>15</v>
      </c>
      <c r="K113" s="32" t="s">
        <v>16</v>
      </c>
      <c r="L113" s="25">
        <v>10032.84</v>
      </c>
      <c r="M113" s="46">
        <v>1003.28</v>
      </c>
      <c r="N113" s="5"/>
      <c r="O113" s="16"/>
      <c r="P113" s="16"/>
      <c r="Q113" s="16"/>
      <c r="R113" s="16"/>
      <c r="S113" s="16"/>
      <c r="T113" s="16"/>
      <c r="U113" s="16"/>
    </row>
    <row r="114" spans="1:21" s="10" customFormat="1" ht="16.5" x14ac:dyDescent="0.2">
      <c r="A114" s="80"/>
      <c r="B114" s="80"/>
      <c r="C114" s="81"/>
      <c r="D114" s="80"/>
      <c r="E114" s="80"/>
      <c r="F114" s="80"/>
      <c r="G114" s="82"/>
      <c r="H114" s="80"/>
      <c r="I114" s="80"/>
      <c r="J114" s="84"/>
      <c r="K114" s="75" t="s">
        <v>222</v>
      </c>
      <c r="L114" s="74">
        <f>SUM(L89:L113)</f>
        <v>479655.69000000012</v>
      </c>
      <c r="M114" s="74">
        <f>SUM(M89:M113)</f>
        <v>64451.991333333317</v>
      </c>
      <c r="N114" s="11"/>
    </row>
    <row r="115" spans="1:21" s="10" customFormat="1" ht="25.5" x14ac:dyDescent="0.2">
      <c r="A115" s="49" t="s">
        <v>192</v>
      </c>
      <c r="B115" s="77"/>
      <c r="C115" s="78"/>
      <c r="D115" s="78"/>
      <c r="E115" s="78"/>
      <c r="F115" s="78"/>
      <c r="G115" s="79"/>
      <c r="H115" s="78"/>
      <c r="I115" s="78"/>
      <c r="J115" s="78"/>
      <c r="K115" s="53"/>
      <c r="L115" s="59"/>
      <c r="M115" s="78"/>
      <c r="N115" s="11"/>
    </row>
    <row r="116" spans="1:21" s="10" customFormat="1" ht="54.95" customHeight="1" x14ac:dyDescent="0.2">
      <c r="A116" s="32" t="s">
        <v>22</v>
      </c>
      <c r="B116" s="32"/>
      <c r="C116" s="32" t="s">
        <v>128</v>
      </c>
      <c r="D116" s="32" t="s">
        <v>15</v>
      </c>
      <c r="E116" s="32" t="s">
        <v>129</v>
      </c>
      <c r="F116" s="32">
        <v>79</v>
      </c>
      <c r="G116" s="24">
        <v>42065</v>
      </c>
      <c r="H116" s="32" t="s">
        <v>23</v>
      </c>
      <c r="I116" s="32" t="s">
        <v>130</v>
      </c>
      <c r="J116" s="32" t="s">
        <v>131</v>
      </c>
      <c r="K116" s="32" t="s">
        <v>16</v>
      </c>
      <c r="L116" s="25">
        <v>53128</v>
      </c>
      <c r="M116" s="37">
        <f>79692/4</f>
        <v>19923</v>
      </c>
      <c r="N116" s="15"/>
      <c r="O116" s="16"/>
      <c r="P116" s="16"/>
      <c r="Q116" s="16"/>
      <c r="R116" s="16"/>
      <c r="S116" s="16"/>
      <c r="T116" s="16"/>
      <c r="U116" s="16"/>
    </row>
    <row r="117" spans="1:21" s="10" customFormat="1" ht="54.95" customHeight="1" x14ac:dyDescent="0.2">
      <c r="A117" s="32" t="s">
        <v>22</v>
      </c>
      <c r="B117" s="32"/>
      <c r="C117" s="32" t="s">
        <v>132</v>
      </c>
      <c r="D117" s="32" t="s">
        <v>15</v>
      </c>
      <c r="E117" s="32" t="s">
        <v>24</v>
      </c>
      <c r="F117" s="32">
        <v>79</v>
      </c>
      <c r="G117" s="24">
        <v>42065</v>
      </c>
      <c r="H117" s="32" t="s">
        <v>133</v>
      </c>
      <c r="I117" s="32" t="s">
        <v>134</v>
      </c>
      <c r="J117" s="32" t="s">
        <v>135</v>
      </c>
      <c r="K117" s="32" t="s">
        <v>16</v>
      </c>
      <c r="L117" s="25">
        <v>53128</v>
      </c>
      <c r="M117" s="37">
        <v>19923</v>
      </c>
      <c r="N117" s="15"/>
      <c r="O117" s="16"/>
      <c r="P117" s="16"/>
      <c r="Q117" s="16"/>
      <c r="R117" s="16"/>
      <c r="S117" s="16"/>
      <c r="T117" s="16"/>
      <c r="U117" s="16"/>
    </row>
    <row r="118" spans="1:21" s="10" customFormat="1" ht="54.95" customHeight="1" x14ac:dyDescent="0.2">
      <c r="A118" s="32" t="s">
        <v>22</v>
      </c>
      <c r="B118" s="32"/>
      <c r="C118" s="32" t="s">
        <v>132</v>
      </c>
      <c r="D118" s="32" t="s">
        <v>15</v>
      </c>
      <c r="E118" s="32" t="s">
        <v>136</v>
      </c>
      <c r="F118" s="32">
        <v>79</v>
      </c>
      <c r="G118" s="24">
        <v>42065</v>
      </c>
      <c r="H118" s="32" t="s">
        <v>23</v>
      </c>
      <c r="I118" s="32" t="s">
        <v>137</v>
      </c>
      <c r="J118" s="32" t="s">
        <v>138</v>
      </c>
      <c r="K118" s="32" t="s">
        <v>16</v>
      </c>
      <c r="L118" s="25">
        <v>53128</v>
      </c>
      <c r="M118" s="37">
        <v>19923</v>
      </c>
      <c r="N118" s="15"/>
      <c r="O118" s="16"/>
      <c r="P118" s="16"/>
      <c r="Q118" s="16"/>
      <c r="R118" s="16"/>
      <c r="S118" s="16"/>
      <c r="T118" s="16"/>
      <c r="U118" s="16"/>
    </row>
    <row r="119" spans="1:21" s="10" customFormat="1" ht="54.95" customHeight="1" x14ac:dyDescent="0.2">
      <c r="A119" s="32" t="s">
        <v>22</v>
      </c>
      <c r="B119" s="32"/>
      <c r="C119" s="32" t="s">
        <v>132</v>
      </c>
      <c r="D119" s="32" t="s">
        <v>15</v>
      </c>
      <c r="E119" s="32" t="s">
        <v>25</v>
      </c>
      <c r="F119" s="32">
        <v>79</v>
      </c>
      <c r="G119" s="24">
        <v>42065</v>
      </c>
      <c r="H119" s="32" t="s">
        <v>23</v>
      </c>
      <c r="I119" s="32" t="s">
        <v>139</v>
      </c>
      <c r="J119" s="32" t="s">
        <v>140</v>
      </c>
      <c r="K119" s="32" t="s">
        <v>16</v>
      </c>
      <c r="L119" s="25">
        <v>53128</v>
      </c>
      <c r="M119" s="37">
        <v>19923</v>
      </c>
      <c r="N119" s="15"/>
      <c r="O119" s="16"/>
      <c r="P119" s="16"/>
      <c r="Q119" s="16"/>
      <c r="R119" s="16"/>
      <c r="S119" s="16"/>
      <c r="T119" s="16"/>
      <c r="U119" s="16"/>
    </row>
    <row r="120" spans="1:21" s="10" customFormat="1" ht="54.95" customHeight="1" x14ac:dyDescent="0.2">
      <c r="A120" s="32" t="s">
        <v>47</v>
      </c>
      <c r="B120" s="32"/>
      <c r="C120" s="32" t="s">
        <v>45</v>
      </c>
      <c r="D120" s="32" t="s">
        <v>15</v>
      </c>
      <c r="E120" s="32" t="s">
        <v>25</v>
      </c>
      <c r="F120" s="32">
        <v>225</v>
      </c>
      <c r="G120" s="24">
        <v>42326</v>
      </c>
      <c r="H120" s="32" t="s">
        <v>23</v>
      </c>
      <c r="I120" s="32" t="s">
        <v>46</v>
      </c>
      <c r="J120" s="23" t="s">
        <v>18</v>
      </c>
      <c r="K120" s="32" t="s">
        <v>16</v>
      </c>
      <c r="L120" s="25">
        <v>24350</v>
      </c>
      <c r="M120" s="37">
        <f>12783.75/3</f>
        <v>4261.25</v>
      </c>
      <c r="N120" s="15"/>
      <c r="O120" s="16"/>
      <c r="P120" s="16"/>
      <c r="Q120" s="16"/>
      <c r="R120" s="16"/>
      <c r="S120" s="16"/>
      <c r="T120" s="16"/>
      <c r="U120" s="16"/>
    </row>
    <row r="121" spans="1:21" s="10" customFormat="1" ht="54.95" customHeight="1" x14ac:dyDescent="0.2">
      <c r="A121" s="32" t="s">
        <v>47</v>
      </c>
      <c r="B121" s="32"/>
      <c r="C121" s="32" t="s">
        <v>45</v>
      </c>
      <c r="D121" s="32" t="s">
        <v>15</v>
      </c>
      <c r="E121" s="32" t="s">
        <v>25</v>
      </c>
      <c r="F121" s="32">
        <v>225</v>
      </c>
      <c r="G121" s="24">
        <v>42326</v>
      </c>
      <c r="H121" s="32" t="s">
        <v>23</v>
      </c>
      <c r="I121" s="32" t="s">
        <v>46</v>
      </c>
      <c r="J121" s="23" t="s">
        <v>18</v>
      </c>
      <c r="K121" s="32" t="s">
        <v>16</v>
      </c>
      <c r="L121" s="25">
        <v>24350</v>
      </c>
      <c r="M121" s="37">
        <v>4261.25</v>
      </c>
      <c r="N121" s="15"/>
      <c r="O121" s="16"/>
      <c r="P121" s="16"/>
      <c r="Q121" s="16"/>
      <c r="R121" s="16"/>
      <c r="S121" s="16"/>
      <c r="T121" s="16"/>
      <c r="U121" s="16"/>
    </row>
    <row r="122" spans="1:21" s="10" customFormat="1" ht="54.95" customHeight="1" x14ac:dyDescent="0.2">
      <c r="A122" s="32" t="s">
        <v>47</v>
      </c>
      <c r="B122" s="32"/>
      <c r="C122" s="32" t="s">
        <v>45</v>
      </c>
      <c r="D122" s="32" t="s">
        <v>15</v>
      </c>
      <c r="E122" s="32" t="s">
        <v>48</v>
      </c>
      <c r="F122" s="32">
        <v>225</v>
      </c>
      <c r="G122" s="24">
        <v>42326</v>
      </c>
      <c r="H122" s="32" t="s">
        <v>23</v>
      </c>
      <c r="I122" s="32" t="s">
        <v>46</v>
      </c>
      <c r="J122" s="23" t="s">
        <v>18</v>
      </c>
      <c r="K122" s="32" t="s">
        <v>16</v>
      </c>
      <c r="L122" s="25">
        <v>24350</v>
      </c>
      <c r="M122" s="37">
        <v>4261.25</v>
      </c>
      <c r="N122" s="15"/>
      <c r="O122" s="16"/>
      <c r="P122" s="16"/>
      <c r="Q122" s="16"/>
      <c r="R122" s="16"/>
      <c r="S122" s="16"/>
      <c r="T122" s="16"/>
      <c r="U122" s="16"/>
    </row>
    <row r="123" spans="1:21" s="10" customFormat="1" ht="54.95" customHeight="1" x14ac:dyDescent="0.2">
      <c r="A123" s="32" t="s">
        <v>50</v>
      </c>
      <c r="B123" s="32"/>
      <c r="C123" s="32" t="s">
        <v>45</v>
      </c>
      <c r="D123" s="32" t="s">
        <v>15</v>
      </c>
      <c r="E123" s="32" t="s">
        <v>49</v>
      </c>
      <c r="F123" s="32">
        <v>223</v>
      </c>
      <c r="G123" s="24">
        <v>42326</v>
      </c>
      <c r="H123" s="32" t="s">
        <v>23</v>
      </c>
      <c r="I123" s="32" t="s">
        <v>46</v>
      </c>
      <c r="J123" s="23" t="s">
        <v>18</v>
      </c>
      <c r="K123" s="32" t="s">
        <v>16</v>
      </c>
      <c r="L123" s="25">
        <v>24350</v>
      </c>
      <c r="M123" s="37">
        <v>4261.25</v>
      </c>
      <c r="N123" s="15"/>
      <c r="O123" s="16"/>
      <c r="P123" s="16"/>
      <c r="Q123" s="16"/>
      <c r="R123" s="16"/>
      <c r="S123" s="16"/>
      <c r="T123" s="16"/>
      <c r="U123" s="16"/>
    </row>
    <row r="124" spans="1:21" s="10" customFormat="1" ht="54.95" customHeight="1" x14ac:dyDescent="0.2">
      <c r="A124" s="32" t="s">
        <v>50</v>
      </c>
      <c r="B124" s="32"/>
      <c r="C124" s="32" t="s">
        <v>45</v>
      </c>
      <c r="D124" s="32" t="s">
        <v>15</v>
      </c>
      <c r="E124" s="32" t="s">
        <v>49</v>
      </c>
      <c r="F124" s="32">
        <v>223</v>
      </c>
      <c r="G124" s="24">
        <v>42326</v>
      </c>
      <c r="H124" s="32" t="s">
        <v>23</v>
      </c>
      <c r="I124" s="32" t="s">
        <v>46</v>
      </c>
      <c r="J124" s="23" t="s">
        <v>18</v>
      </c>
      <c r="K124" s="32" t="s">
        <v>16</v>
      </c>
      <c r="L124" s="25">
        <v>24350</v>
      </c>
      <c r="M124" s="37">
        <v>4261.25</v>
      </c>
      <c r="N124" s="15"/>
      <c r="O124" s="16"/>
      <c r="P124" s="16"/>
      <c r="Q124" s="16"/>
      <c r="R124" s="16"/>
      <c r="S124" s="16"/>
      <c r="T124" s="16"/>
      <c r="U124" s="16"/>
    </row>
    <row r="125" spans="1:21" s="10" customFormat="1" ht="54.95" customHeight="1" x14ac:dyDescent="0.2">
      <c r="A125" s="32" t="s">
        <v>50</v>
      </c>
      <c r="B125" s="32"/>
      <c r="C125" s="32" t="s">
        <v>45</v>
      </c>
      <c r="D125" s="32" t="s">
        <v>15</v>
      </c>
      <c r="E125" s="32" t="s">
        <v>49</v>
      </c>
      <c r="F125" s="32">
        <v>223</v>
      </c>
      <c r="G125" s="24">
        <v>42326</v>
      </c>
      <c r="H125" s="32" t="s">
        <v>23</v>
      </c>
      <c r="I125" s="32" t="s">
        <v>46</v>
      </c>
      <c r="J125" s="23" t="s">
        <v>18</v>
      </c>
      <c r="K125" s="32" t="s">
        <v>16</v>
      </c>
      <c r="L125" s="25">
        <v>24350</v>
      </c>
      <c r="M125" s="37">
        <v>4261.25</v>
      </c>
      <c r="N125" s="15"/>
      <c r="O125" s="16"/>
      <c r="P125" s="16"/>
      <c r="Q125" s="16"/>
      <c r="R125" s="16"/>
      <c r="S125" s="16"/>
      <c r="T125" s="16"/>
      <c r="U125" s="16"/>
    </row>
    <row r="126" spans="1:21" s="10" customFormat="1" ht="54.95" customHeight="1" x14ac:dyDescent="0.2">
      <c r="A126" s="32" t="s">
        <v>22</v>
      </c>
      <c r="B126" s="32"/>
      <c r="C126" s="32" t="s">
        <v>45</v>
      </c>
      <c r="D126" s="32" t="s">
        <v>15</v>
      </c>
      <c r="E126" s="32" t="s">
        <v>26</v>
      </c>
      <c r="F126" s="32">
        <v>224</v>
      </c>
      <c r="G126" s="24">
        <v>42326</v>
      </c>
      <c r="H126" s="32" t="s">
        <v>23</v>
      </c>
      <c r="I126" s="32" t="s">
        <v>46</v>
      </c>
      <c r="J126" s="23" t="s">
        <v>18</v>
      </c>
      <c r="K126" s="32" t="s">
        <v>16</v>
      </c>
      <c r="L126" s="25">
        <v>24350</v>
      </c>
      <c r="M126" s="37">
        <f>17045/4</f>
        <v>4261.25</v>
      </c>
      <c r="N126" s="15"/>
      <c r="O126" s="16"/>
      <c r="P126" s="16"/>
      <c r="Q126" s="16"/>
      <c r="R126" s="16"/>
      <c r="S126" s="16"/>
      <c r="T126" s="16"/>
      <c r="U126" s="16"/>
    </row>
    <row r="127" spans="1:21" s="10" customFormat="1" ht="54.95" customHeight="1" x14ac:dyDescent="0.2">
      <c r="A127" s="32" t="s">
        <v>22</v>
      </c>
      <c r="B127" s="32"/>
      <c r="C127" s="32" t="s">
        <v>45</v>
      </c>
      <c r="D127" s="32" t="s">
        <v>15</v>
      </c>
      <c r="E127" s="32" t="s">
        <v>27</v>
      </c>
      <c r="F127" s="32">
        <v>224</v>
      </c>
      <c r="G127" s="24">
        <v>42326</v>
      </c>
      <c r="H127" s="32" t="s">
        <v>23</v>
      </c>
      <c r="I127" s="32" t="s">
        <v>46</v>
      </c>
      <c r="J127" s="23" t="s">
        <v>18</v>
      </c>
      <c r="K127" s="32" t="s">
        <v>16</v>
      </c>
      <c r="L127" s="25">
        <v>24350</v>
      </c>
      <c r="M127" s="37">
        <v>4261.25</v>
      </c>
      <c r="N127" s="15"/>
      <c r="O127" s="16"/>
      <c r="P127" s="16"/>
      <c r="Q127" s="16"/>
      <c r="R127" s="16"/>
      <c r="S127" s="16"/>
      <c r="T127" s="16"/>
      <c r="U127" s="16"/>
    </row>
    <row r="128" spans="1:21" s="10" customFormat="1" ht="54.95" customHeight="1" x14ac:dyDescent="0.2">
      <c r="A128" s="32" t="s">
        <v>22</v>
      </c>
      <c r="B128" s="32"/>
      <c r="C128" s="32" t="s">
        <v>45</v>
      </c>
      <c r="D128" s="32" t="s">
        <v>15</v>
      </c>
      <c r="E128" s="32" t="s">
        <v>24</v>
      </c>
      <c r="F128" s="32">
        <v>224</v>
      </c>
      <c r="G128" s="24">
        <v>42326</v>
      </c>
      <c r="H128" s="32" t="s">
        <v>23</v>
      </c>
      <c r="I128" s="32" t="s">
        <v>46</v>
      </c>
      <c r="J128" s="23" t="s">
        <v>18</v>
      </c>
      <c r="K128" s="32" t="s">
        <v>16</v>
      </c>
      <c r="L128" s="25">
        <v>24350</v>
      </c>
      <c r="M128" s="37">
        <v>4261.25</v>
      </c>
      <c r="N128" s="15"/>
      <c r="O128" s="16"/>
      <c r="P128" s="16"/>
      <c r="Q128" s="16"/>
      <c r="R128" s="16"/>
      <c r="S128" s="16"/>
      <c r="T128" s="16"/>
      <c r="U128" s="16"/>
    </row>
    <row r="129" spans="1:21" s="10" customFormat="1" ht="54.95" customHeight="1" x14ac:dyDescent="0.2">
      <c r="A129" s="32" t="s">
        <v>51</v>
      </c>
      <c r="B129" s="32"/>
      <c r="C129" s="32" t="s">
        <v>45</v>
      </c>
      <c r="D129" s="32" t="s">
        <v>15</v>
      </c>
      <c r="E129" s="32" t="s">
        <v>25</v>
      </c>
      <c r="F129" s="32">
        <v>224</v>
      </c>
      <c r="G129" s="24">
        <v>42326</v>
      </c>
      <c r="H129" s="32" t="s">
        <v>23</v>
      </c>
      <c r="I129" s="32" t="s">
        <v>46</v>
      </c>
      <c r="J129" s="23" t="s">
        <v>18</v>
      </c>
      <c r="K129" s="32" t="s">
        <v>16</v>
      </c>
      <c r="L129" s="25">
        <v>24350</v>
      </c>
      <c r="M129" s="37">
        <v>4261.25</v>
      </c>
      <c r="N129" s="15"/>
      <c r="O129" s="16"/>
      <c r="P129" s="16"/>
      <c r="Q129" s="16"/>
      <c r="R129" s="16"/>
      <c r="S129" s="16"/>
      <c r="T129" s="16"/>
      <c r="U129" s="16"/>
    </row>
    <row r="130" spans="1:21" s="10" customFormat="1" ht="54.95" customHeight="1" x14ac:dyDescent="0.2">
      <c r="A130" s="32" t="s">
        <v>243</v>
      </c>
      <c r="B130" s="52"/>
      <c r="C130" s="32" t="s">
        <v>193</v>
      </c>
      <c r="D130" s="32" t="s">
        <v>15</v>
      </c>
      <c r="E130" s="32" t="s">
        <v>244</v>
      </c>
      <c r="F130" s="32" t="s">
        <v>242</v>
      </c>
      <c r="G130" s="24">
        <v>42405</v>
      </c>
      <c r="H130" s="32" t="s">
        <v>142</v>
      </c>
      <c r="I130" s="32" t="s">
        <v>245</v>
      </c>
      <c r="J130" s="23" t="s">
        <v>246</v>
      </c>
      <c r="K130" s="32" t="s">
        <v>19</v>
      </c>
      <c r="L130" s="25">
        <v>9499</v>
      </c>
      <c r="M130" s="37">
        <v>949.9</v>
      </c>
      <c r="N130" s="15"/>
      <c r="O130" s="16"/>
      <c r="P130" s="16"/>
      <c r="Q130" s="16"/>
      <c r="R130" s="16"/>
      <c r="S130" s="16"/>
      <c r="T130" s="16"/>
      <c r="U130" s="16"/>
    </row>
    <row r="131" spans="1:21" s="10" customFormat="1" ht="54.95" customHeight="1" x14ac:dyDescent="0.2">
      <c r="A131" s="32" t="s">
        <v>248</v>
      </c>
      <c r="B131" s="52"/>
      <c r="C131" s="32" t="s">
        <v>194</v>
      </c>
      <c r="D131" s="32" t="s">
        <v>15</v>
      </c>
      <c r="E131" s="32" t="s">
        <v>249</v>
      </c>
      <c r="F131" s="32" t="s">
        <v>247</v>
      </c>
      <c r="G131" s="24">
        <v>42415</v>
      </c>
      <c r="H131" s="32" t="s">
        <v>108</v>
      </c>
      <c r="I131" s="32" t="s">
        <v>194</v>
      </c>
      <c r="J131" s="23" t="s">
        <v>250</v>
      </c>
      <c r="K131" s="32" t="s">
        <v>19</v>
      </c>
      <c r="L131" s="25">
        <v>40109</v>
      </c>
      <c r="M131" s="37">
        <v>4010.9</v>
      </c>
      <c r="N131" s="15"/>
      <c r="O131" s="16"/>
      <c r="P131" s="16"/>
      <c r="Q131" s="16"/>
      <c r="R131" s="16"/>
      <c r="S131" s="16"/>
      <c r="T131" s="16"/>
      <c r="U131" s="16"/>
    </row>
    <row r="132" spans="1:21" s="10" customFormat="1" ht="54.95" customHeight="1" x14ac:dyDescent="0.2">
      <c r="A132" s="32" t="s">
        <v>252</v>
      </c>
      <c r="B132" s="52"/>
      <c r="C132" s="32" t="s">
        <v>195</v>
      </c>
      <c r="D132" s="32" t="s">
        <v>15</v>
      </c>
      <c r="E132" s="32" t="s">
        <v>236</v>
      </c>
      <c r="F132" s="32" t="s">
        <v>251</v>
      </c>
      <c r="G132" s="24">
        <v>42468</v>
      </c>
      <c r="H132" s="32" t="s">
        <v>142</v>
      </c>
      <c r="I132" s="32" t="s">
        <v>253</v>
      </c>
      <c r="J132" s="23" t="s">
        <v>254</v>
      </c>
      <c r="K132" s="32" t="s">
        <v>19</v>
      </c>
      <c r="L132" s="25">
        <v>8999</v>
      </c>
      <c r="M132" s="37">
        <v>449.95</v>
      </c>
      <c r="N132" s="15"/>
      <c r="O132" s="16"/>
      <c r="P132" s="16"/>
      <c r="Q132" s="16"/>
      <c r="R132" s="16"/>
      <c r="S132" s="16"/>
      <c r="T132" s="16"/>
      <c r="U132" s="16"/>
    </row>
    <row r="133" spans="1:21" s="10" customFormat="1" ht="16.5" x14ac:dyDescent="0.2">
      <c r="A133" s="80"/>
      <c r="B133" s="80"/>
      <c r="C133" s="81"/>
      <c r="D133" s="80"/>
      <c r="E133" s="80"/>
      <c r="F133" s="80"/>
      <c r="G133" s="82"/>
      <c r="H133" s="80"/>
      <c r="I133" s="80"/>
      <c r="J133" s="84"/>
      <c r="K133" s="75" t="s">
        <v>222</v>
      </c>
      <c r="L133" s="74">
        <f>SUM(L116:L132)</f>
        <v>514619</v>
      </c>
      <c r="M133" s="74">
        <f>SUM(M116:M132)</f>
        <v>127715.24999999999</v>
      </c>
      <c r="N133" s="11"/>
    </row>
    <row r="134" spans="1:21" s="10" customFormat="1" ht="25.5" x14ac:dyDescent="0.2">
      <c r="A134" s="49" t="s">
        <v>196</v>
      </c>
      <c r="B134" s="77"/>
      <c r="C134" s="78"/>
      <c r="D134" s="78"/>
      <c r="E134" s="78"/>
      <c r="F134" s="78"/>
      <c r="G134" s="79"/>
      <c r="H134" s="78"/>
      <c r="I134" s="78"/>
      <c r="J134" s="78"/>
      <c r="K134" s="53"/>
      <c r="L134" s="59"/>
      <c r="M134" s="78"/>
      <c r="N134" s="11"/>
    </row>
    <row r="135" spans="1:21" s="10" customFormat="1" ht="54.95" customHeight="1" x14ac:dyDescent="0.2">
      <c r="A135" s="32" t="s">
        <v>22</v>
      </c>
      <c r="B135" s="32"/>
      <c r="C135" s="32" t="s">
        <v>141</v>
      </c>
      <c r="D135" s="32" t="s">
        <v>15</v>
      </c>
      <c r="E135" s="32" t="s">
        <v>26</v>
      </c>
      <c r="F135" s="32">
        <v>79</v>
      </c>
      <c r="G135" s="24">
        <v>42065</v>
      </c>
      <c r="H135" s="32" t="s">
        <v>142</v>
      </c>
      <c r="I135" s="32" t="s">
        <v>143</v>
      </c>
      <c r="J135" s="32" t="s">
        <v>144</v>
      </c>
      <c r="K135" s="32" t="s">
        <v>16</v>
      </c>
      <c r="L135" s="25">
        <v>43691.73</v>
      </c>
      <c r="M135" s="37">
        <f>32768.79/2</f>
        <v>16384.395</v>
      </c>
      <c r="N135" s="15"/>
      <c r="O135" s="16"/>
      <c r="P135" s="16"/>
      <c r="Q135" s="16"/>
      <c r="R135" s="16"/>
      <c r="S135" s="16"/>
      <c r="T135" s="16"/>
      <c r="U135" s="16"/>
    </row>
    <row r="136" spans="1:21" s="10" customFormat="1" ht="54.95" customHeight="1" x14ac:dyDescent="0.2">
      <c r="A136" s="32" t="s">
        <v>22</v>
      </c>
      <c r="B136" s="32"/>
      <c r="C136" s="32" t="s">
        <v>141</v>
      </c>
      <c r="D136" s="32" t="s">
        <v>15</v>
      </c>
      <c r="E136" s="32" t="s">
        <v>27</v>
      </c>
      <c r="F136" s="32">
        <v>79</v>
      </c>
      <c r="G136" s="24">
        <v>42065</v>
      </c>
      <c r="H136" s="32" t="s">
        <v>142</v>
      </c>
      <c r="I136" s="32" t="s">
        <v>143</v>
      </c>
      <c r="J136" s="32" t="s">
        <v>145</v>
      </c>
      <c r="K136" s="32" t="s">
        <v>16</v>
      </c>
      <c r="L136" s="25">
        <v>43691.72</v>
      </c>
      <c r="M136" s="37">
        <v>16384.400000000001</v>
      </c>
      <c r="N136" s="15"/>
      <c r="O136" s="16"/>
      <c r="P136" s="16"/>
      <c r="Q136" s="16"/>
      <c r="R136" s="16"/>
      <c r="S136" s="16"/>
      <c r="T136" s="16"/>
      <c r="U136" s="16"/>
    </row>
    <row r="137" spans="1:21" s="10" customFormat="1" ht="54.95" customHeight="1" x14ac:dyDescent="0.2">
      <c r="A137" s="32"/>
      <c r="B137" s="32"/>
      <c r="C137" s="32" t="s">
        <v>141</v>
      </c>
      <c r="D137" s="32" t="s">
        <v>15</v>
      </c>
      <c r="E137" s="32"/>
      <c r="F137" s="32" t="s">
        <v>327</v>
      </c>
      <c r="G137" s="24">
        <v>42216</v>
      </c>
      <c r="H137" s="32"/>
      <c r="I137" s="32"/>
      <c r="J137" s="32"/>
      <c r="K137" s="32" t="s">
        <v>16</v>
      </c>
      <c r="L137" s="25">
        <v>1399</v>
      </c>
      <c r="M137" s="37">
        <v>384.73</v>
      </c>
      <c r="N137" s="71"/>
      <c r="O137" s="16"/>
      <c r="P137" s="16"/>
      <c r="Q137" s="16"/>
      <c r="R137" s="16"/>
      <c r="S137" s="16"/>
      <c r="T137" s="16"/>
      <c r="U137" s="16"/>
    </row>
    <row r="138" spans="1:21" s="10" customFormat="1" ht="54.95" customHeight="1" x14ac:dyDescent="0.2">
      <c r="A138" s="32" t="s">
        <v>270</v>
      </c>
      <c r="B138" s="32"/>
      <c r="C138" s="32" t="s">
        <v>197</v>
      </c>
      <c r="D138" s="32" t="s">
        <v>15</v>
      </c>
      <c r="E138" s="32" t="s">
        <v>267</v>
      </c>
      <c r="F138" s="32">
        <v>1511</v>
      </c>
      <c r="G138" s="24">
        <v>42509</v>
      </c>
      <c r="H138" s="32" t="s">
        <v>142</v>
      </c>
      <c r="I138" s="32" t="s">
        <v>271</v>
      </c>
      <c r="J138" s="32" t="s">
        <v>272</v>
      </c>
      <c r="K138" s="32" t="s">
        <v>19</v>
      </c>
      <c r="L138" s="25">
        <v>7888</v>
      </c>
      <c r="M138" s="37">
        <v>197.2</v>
      </c>
      <c r="N138" s="15"/>
      <c r="O138" s="16"/>
      <c r="P138" s="16"/>
      <c r="Q138" s="16"/>
      <c r="R138" s="16"/>
      <c r="S138" s="16"/>
      <c r="T138" s="16"/>
      <c r="U138" s="16"/>
    </row>
    <row r="139" spans="1:21" s="10" customFormat="1" ht="16.5" x14ac:dyDescent="0.2">
      <c r="A139" s="80"/>
      <c r="B139" s="80"/>
      <c r="C139" s="81"/>
      <c r="D139" s="80"/>
      <c r="E139" s="80"/>
      <c r="F139" s="80"/>
      <c r="G139" s="82"/>
      <c r="H139" s="80"/>
      <c r="I139" s="80"/>
      <c r="J139" s="84"/>
      <c r="K139" s="75" t="s">
        <v>222</v>
      </c>
      <c r="L139" s="74">
        <f>SUM(L135:L138)</f>
        <v>96670.450000000012</v>
      </c>
      <c r="M139" s="74">
        <f>SUM(M135:M138)</f>
        <v>33350.724999999999</v>
      </c>
      <c r="N139" s="11"/>
    </row>
    <row r="140" spans="1:21" s="10" customFormat="1" ht="25.5" x14ac:dyDescent="0.2">
      <c r="A140" s="49" t="s">
        <v>199</v>
      </c>
      <c r="B140" s="77"/>
      <c r="C140" s="78"/>
      <c r="D140" s="78"/>
      <c r="E140" s="78"/>
      <c r="F140" s="78"/>
      <c r="G140" s="79"/>
      <c r="H140" s="78"/>
      <c r="I140" s="78"/>
      <c r="J140" s="78"/>
      <c r="K140" s="53"/>
      <c r="L140" s="59"/>
      <c r="M140" s="78"/>
      <c r="N140" s="11"/>
    </row>
    <row r="141" spans="1:21" s="10" customFormat="1" ht="54.95" customHeight="1" x14ac:dyDescent="0.2">
      <c r="A141" s="32" t="s">
        <v>321</v>
      </c>
      <c r="B141" s="32"/>
      <c r="C141" s="32" t="s">
        <v>198</v>
      </c>
      <c r="D141" s="32" t="s">
        <v>15</v>
      </c>
      <c r="E141" s="32" t="s">
        <v>322</v>
      </c>
      <c r="F141" s="32">
        <v>4117</v>
      </c>
      <c r="G141" s="24">
        <v>42216</v>
      </c>
      <c r="H141" s="32" t="s">
        <v>323</v>
      </c>
      <c r="I141" s="32" t="s">
        <v>324</v>
      </c>
      <c r="J141" s="32" t="s">
        <v>325</v>
      </c>
      <c r="K141" s="32" t="s">
        <v>16</v>
      </c>
      <c r="L141" s="25">
        <v>12000</v>
      </c>
      <c r="M141" s="37">
        <v>1100</v>
      </c>
      <c r="N141" s="15"/>
      <c r="O141" s="16"/>
      <c r="P141" s="16"/>
      <c r="Q141" s="16"/>
      <c r="R141" s="16"/>
      <c r="S141" s="16"/>
      <c r="T141" s="16"/>
      <c r="U141" s="16"/>
    </row>
    <row r="142" spans="1:21" s="10" customFormat="1" ht="54.95" customHeight="1" x14ac:dyDescent="0.2">
      <c r="A142" s="32" t="s">
        <v>321</v>
      </c>
      <c r="B142" s="32"/>
      <c r="C142" s="32" t="s">
        <v>198</v>
      </c>
      <c r="D142" s="32" t="s">
        <v>15</v>
      </c>
      <c r="E142" s="32" t="s">
        <v>326</v>
      </c>
      <c r="F142" s="32">
        <v>4117</v>
      </c>
      <c r="G142" s="24">
        <v>42216</v>
      </c>
      <c r="H142" s="32" t="s">
        <v>323</v>
      </c>
      <c r="I142" s="32" t="s">
        <v>324</v>
      </c>
      <c r="J142" s="32">
        <v>5157751</v>
      </c>
      <c r="K142" s="32" t="s">
        <v>16</v>
      </c>
      <c r="L142" s="25">
        <v>12000</v>
      </c>
      <c r="M142" s="37">
        <v>1100</v>
      </c>
      <c r="N142" s="15"/>
      <c r="O142" s="16"/>
      <c r="P142" s="16"/>
      <c r="Q142" s="16"/>
      <c r="R142" s="16"/>
      <c r="S142" s="16"/>
      <c r="T142" s="16"/>
      <c r="U142" s="16"/>
    </row>
    <row r="143" spans="1:21" s="10" customFormat="1" ht="54.95" customHeight="1" x14ac:dyDescent="0.2">
      <c r="A143" s="32" t="s">
        <v>321</v>
      </c>
      <c r="B143" s="32"/>
      <c r="C143" s="32" t="s">
        <v>198</v>
      </c>
      <c r="D143" s="32" t="s">
        <v>15</v>
      </c>
      <c r="E143" s="32" t="s">
        <v>326</v>
      </c>
      <c r="F143" s="32">
        <v>4117</v>
      </c>
      <c r="G143" s="24">
        <v>42216</v>
      </c>
      <c r="H143" s="32" t="s">
        <v>323</v>
      </c>
      <c r="I143" s="32" t="s">
        <v>324</v>
      </c>
      <c r="J143" s="32">
        <v>5158056</v>
      </c>
      <c r="K143" s="32" t="s">
        <v>16</v>
      </c>
      <c r="L143" s="25">
        <v>12000</v>
      </c>
      <c r="M143" s="37">
        <v>1100</v>
      </c>
      <c r="N143" s="15"/>
      <c r="O143" s="16"/>
      <c r="P143" s="16"/>
      <c r="Q143" s="16"/>
      <c r="R143" s="16"/>
      <c r="S143" s="16"/>
      <c r="T143" s="16"/>
      <c r="U143" s="16"/>
    </row>
    <row r="144" spans="1:21" s="10" customFormat="1" ht="16.5" x14ac:dyDescent="0.2">
      <c r="A144" s="80"/>
      <c r="B144" s="80"/>
      <c r="C144" s="81"/>
      <c r="D144" s="80"/>
      <c r="E144" s="80"/>
      <c r="F144" s="80"/>
      <c r="G144" s="82"/>
      <c r="H144" s="80"/>
      <c r="I144" s="80"/>
      <c r="J144" s="84"/>
      <c r="K144" s="75" t="s">
        <v>222</v>
      </c>
      <c r="L144" s="74">
        <f>SUM(L141:L143)</f>
        <v>36000</v>
      </c>
      <c r="M144" s="74">
        <f>SUM(M141:M143)</f>
        <v>3300</v>
      </c>
      <c r="N144" s="11"/>
    </row>
    <row r="145" spans="1:21" s="10" customFormat="1" ht="38.25" x14ac:dyDescent="0.2">
      <c r="A145" s="49" t="s">
        <v>200</v>
      </c>
      <c r="B145" s="77"/>
      <c r="C145" s="78"/>
      <c r="D145" s="78"/>
      <c r="E145" s="78"/>
      <c r="F145" s="78"/>
      <c r="G145" s="79"/>
      <c r="H145" s="78"/>
      <c r="I145" s="78"/>
      <c r="J145" s="78"/>
      <c r="K145" s="53"/>
      <c r="L145" s="59"/>
      <c r="M145" s="78"/>
      <c r="N145" s="11"/>
    </row>
    <row r="146" spans="1:21" s="10" customFormat="1" ht="54.95" customHeight="1" x14ac:dyDescent="0.2">
      <c r="A146" s="32" t="s">
        <v>257</v>
      </c>
      <c r="B146" s="32"/>
      <c r="C146" s="32" t="s">
        <v>201</v>
      </c>
      <c r="D146" s="32" t="s">
        <v>15</v>
      </c>
      <c r="E146" s="32" t="s">
        <v>256</v>
      </c>
      <c r="F146" s="32" t="s">
        <v>255</v>
      </c>
      <c r="G146" s="24">
        <v>42403</v>
      </c>
      <c r="H146" s="32" t="s">
        <v>258</v>
      </c>
      <c r="I146" s="32" t="s">
        <v>17</v>
      </c>
      <c r="J146" s="32" t="s">
        <v>259</v>
      </c>
      <c r="K146" s="32" t="s">
        <v>19</v>
      </c>
      <c r="L146" s="25">
        <v>17705</v>
      </c>
      <c r="M146" s="37">
        <v>590.16999999999996</v>
      </c>
      <c r="N146" s="15"/>
      <c r="O146" s="16"/>
      <c r="P146" s="16"/>
      <c r="Q146" s="16"/>
      <c r="R146" s="16"/>
      <c r="S146" s="16"/>
      <c r="T146" s="16"/>
      <c r="U146" s="16"/>
    </row>
    <row r="147" spans="1:21" s="10" customFormat="1" ht="16.5" x14ac:dyDescent="0.2">
      <c r="A147" s="80"/>
      <c r="B147" s="80"/>
      <c r="C147" s="81"/>
      <c r="D147" s="80"/>
      <c r="E147" s="80"/>
      <c r="F147" s="80"/>
      <c r="G147" s="82"/>
      <c r="H147" s="80"/>
      <c r="I147" s="80"/>
      <c r="J147" s="84"/>
      <c r="K147" s="75" t="s">
        <v>222</v>
      </c>
      <c r="L147" s="74">
        <f>SUM(L146:L146)</f>
        <v>17705</v>
      </c>
      <c r="M147" s="74">
        <f>SUM(M146:M146)</f>
        <v>590.16999999999996</v>
      </c>
      <c r="N147" s="11"/>
    </row>
    <row r="148" spans="1:21" s="10" customFormat="1" x14ac:dyDescent="0.2">
      <c r="A148" s="48"/>
      <c r="B148" s="48"/>
      <c r="C148" s="48"/>
      <c r="D148" s="48"/>
      <c r="E148" s="48"/>
      <c r="F148" s="48"/>
      <c r="G148" s="31"/>
      <c r="H148" s="48"/>
      <c r="I148" s="48"/>
      <c r="J148" s="48"/>
      <c r="K148" s="53"/>
      <c r="L148" s="86"/>
      <c r="M148" s="48"/>
      <c r="N148" s="11"/>
    </row>
    <row r="149" spans="1:21" ht="18.75" customHeight="1" x14ac:dyDescent="0.2">
      <c r="A149" s="30"/>
      <c r="B149" s="30"/>
      <c r="C149" s="30"/>
      <c r="D149" s="30"/>
      <c r="E149" s="30"/>
      <c r="F149" s="30"/>
      <c r="G149" s="31"/>
      <c r="H149" s="30"/>
      <c r="I149" s="30"/>
      <c r="J149" s="30"/>
      <c r="K149" s="55" t="s">
        <v>28</v>
      </c>
      <c r="L149" s="57">
        <f>L147+L144+L139+L133+L114+L87+L84+L81</f>
        <v>1213289.1400000001</v>
      </c>
      <c r="M149" s="57">
        <f>M147+M144+M139+M133+M114+M87+M84+M81</f>
        <v>246324.4163333333</v>
      </c>
      <c r="N149" s="5"/>
    </row>
    <row r="150" spans="1:21" ht="17.25" customHeight="1" x14ac:dyDescent="0.2">
      <c r="A150" s="6"/>
      <c r="B150" s="6"/>
      <c r="C150" s="6"/>
      <c r="D150" s="6"/>
      <c r="E150" s="6"/>
      <c r="F150" s="6"/>
      <c r="G150" s="5"/>
      <c r="I150" s="34"/>
      <c r="J150" s="34"/>
      <c r="K150" s="34"/>
      <c r="L150" s="35"/>
      <c r="M150" s="35"/>
      <c r="N150" s="4"/>
    </row>
    <row r="151" spans="1:21" ht="17.25" customHeight="1" x14ac:dyDescent="0.2">
      <c r="A151" s="6"/>
      <c r="B151" s="6"/>
      <c r="C151" s="6"/>
      <c r="D151" s="6"/>
      <c r="E151" s="6"/>
      <c r="F151" s="6"/>
      <c r="G151" s="5"/>
      <c r="I151" s="34"/>
      <c r="J151" s="34"/>
      <c r="K151" s="34"/>
      <c r="L151" s="35"/>
      <c r="M151" s="35"/>
      <c r="N151" s="4"/>
    </row>
    <row r="152" spans="1:21" ht="17.25" customHeight="1" x14ac:dyDescent="0.25">
      <c r="A152" s="8" t="s">
        <v>153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68"/>
      <c r="M152" s="8"/>
      <c r="N152" s="4"/>
    </row>
    <row r="153" spans="1:21" ht="17.25" customHeight="1" thickBot="1" x14ac:dyDescent="0.3">
      <c r="A153" s="106" t="s">
        <v>154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4"/>
    </row>
    <row r="154" spans="1:21" ht="27" customHeight="1" x14ac:dyDescent="0.2">
      <c r="A154" s="17" t="s">
        <v>12</v>
      </c>
      <c r="B154" s="18" t="s">
        <v>11</v>
      </c>
      <c r="C154" s="18" t="s">
        <v>10</v>
      </c>
      <c r="D154" s="18" t="s">
        <v>9</v>
      </c>
      <c r="E154" s="18" t="s">
        <v>8</v>
      </c>
      <c r="F154" s="18" t="s">
        <v>7</v>
      </c>
      <c r="G154" s="18" t="s">
        <v>6</v>
      </c>
      <c r="H154" s="18" t="s">
        <v>5</v>
      </c>
      <c r="I154" s="18" t="s">
        <v>4</v>
      </c>
      <c r="J154" s="18" t="s">
        <v>3</v>
      </c>
      <c r="K154" s="18" t="s">
        <v>2</v>
      </c>
      <c r="L154" s="19" t="s">
        <v>1</v>
      </c>
      <c r="M154" s="19" t="s">
        <v>0</v>
      </c>
      <c r="N154" s="7"/>
    </row>
    <row r="155" spans="1:21" s="10" customFormat="1" ht="25.5" x14ac:dyDescent="0.2">
      <c r="A155" s="49" t="s">
        <v>205</v>
      </c>
      <c r="B155" s="58"/>
      <c r="C155" s="53"/>
      <c r="D155" s="53"/>
      <c r="E155" s="53"/>
      <c r="F155" s="53"/>
      <c r="G155" s="54"/>
      <c r="H155" s="53"/>
      <c r="I155" s="53"/>
      <c r="J155" s="53"/>
      <c r="K155" s="53"/>
      <c r="L155" s="59"/>
      <c r="M155" s="53"/>
      <c r="N155" s="11"/>
    </row>
    <row r="156" spans="1:21" s="10" customFormat="1" ht="38.25" x14ac:dyDescent="0.2">
      <c r="A156" s="23" t="s">
        <v>155</v>
      </c>
      <c r="B156" s="23"/>
      <c r="C156" s="23" t="s">
        <v>156</v>
      </c>
      <c r="D156" s="23" t="s">
        <v>15</v>
      </c>
      <c r="E156" s="23" t="s">
        <v>157</v>
      </c>
      <c r="F156" s="23" t="s">
        <v>158</v>
      </c>
      <c r="G156" s="24">
        <v>42029</v>
      </c>
      <c r="H156" s="23" t="s">
        <v>159</v>
      </c>
      <c r="I156" s="23" t="s">
        <v>160</v>
      </c>
      <c r="J156" s="33">
        <v>70196302606</v>
      </c>
      <c r="K156" s="23" t="s">
        <v>16</v>
      </c>
      <c r="L156" s="25">
        <v>4090.97</v>
      </c>
      <c r="M156" s="25">
        <v>493.34</v>
      </c>
      <c r="N156" s="11"/>
    </row>
    <row r="157" spans="1:21" s="10" customFormat="1" ht="38.25" x14ac:dyDescent="0.2">
      <c r="A157" s="23" t="s">
        <v>155</v>
      </c>
      <c r="B157" s="23"/>
      <c r="C157" s="23" t="s">
        <v>161</v>
      </c>
      <c r="D157" s="23" t="s">
        <v>15</v>
      </c>
      <c r="E157" s="23" t="s">
        <v>157</v>
      </c>
      <c r="F157" s="23" t="s">
        <v>158</v>
      </c>
      <c r="G157" s="24">
        <v>42029</v>
      </c>
      <c r="H157" s="23" t="s">
        <v>162</v>
      </c>
      <c r="I157" s="23" t="s">
        <v>163</v>
      </c>
      <c r="J157" s="33">
        <v>60958524386</v>
      </c>
      <c r="K157" s="23" t="s">
        <v>16</v>
      </c>
      <c r="L157" s="25">
        <v>12907.04</v>
      </c>
      <c r="M157" s="25">
        <v>1773.06</v>
      </c>
      <c r="N157" s="11"/>
    </row>
    <row r="158" spans="1:21" s="10" customFormat="1" ht="51" x14ac:dyDescent="0.2">
      <c r="A158" s="23" t="s">
        <v>265</v>
      </c>
      <c r="B158" s="23"/>
      <c r="C158" s="23" t="s">
        <v>273</v>
      </c>
      <c r="D158" s="23" t="s">
        <v>15</v>
      </c>
      <c r="E158" s="23" t="s">
        <v>231</v>
      </c>
      <c r="F158" s="23">
        <v>1509</v>
      </c>
      <c r="G158" s="24">
        <v>42509</v>
      </c>
      <c r="H158" s="23" t="s">
        <v>274</v>
      </c>
      <c r="I158" s="23" t="s">
        <v>275</v>
      </c>
      <c r="J158" s="33" t="s">
        <v>276</v>
      </c>
      <c r="K158" s="23" t="s">
        <v>16</v>
      </c>
      <c r="L158" s="25">
        <v>15660</v>
      </c>
      <c r="M158" s="25">
        <v>130.5</v>
      </c>
      <c r="N158" s="11"/>
    </row>
    <row r="159" spans="1:21" s="10" customFormat="1" ht="16.5" x14ac:dyDescent="0.2">
      <c r="A159" s="80"/>
      <c r="B159" s="80"/>
      <c r="C159" s="81"/>
      <c r="D159" s="80"/>
      <c r="E159" s="80"/>
      <c r="F159" s="80"/>
      <c r="G159" s="82"/>
      <c r="H159" s="80"/>
      <c r="I159" s="80"/>
      <c r="J159" s="84"/>
      <c r="K159" s="75" t="s">
        <v>222</v>
      </c>
      <c r="L159" s="74">
        <f>SUM(L156:L158)</f>
        <v>32658.010000000002</v>
      </c>
      <c r="M159" s="74">
        <f>SUM(M156:M158)</f>
        <v>2396.9</v>
      </c>
      <c r="N159" s="11"/>
    </row>
    <row r="160" spans="1:21" ht="17.25" customHeight="1" x14ac:dyDescent="0.2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53"/>
      <c r="L160" s="86"/>
      <c r="M160" s="48"/>
      <c r="N160" s="4"/>
    </row>
    <row r="161" spans="1:14" ht="17.25" customHeight="1" x14ac:dyDescent="0.2">
      <c r="A161" s="91"/>
      <c r="B161" s="91"/>
      <c r="C161" s="91"/>
      <c r="D161" s="91"/>
      <c r="E161" s="91"/>
      <c r="F161" s="91"/>
      <c r="G161" s="92"/>
      <c r="H161" s="93"/>
      <c r="I161" s="87"/>
      <c r="J161" s="87"/>
      <c r="K161" s="55" t="s">
        <v>28</v>
      </c>
      <c r="L161" s="57">
        <f>L159</f>
        <v>32658.010000000002</v>
      </c>
      <c r="M161" s="57">
        <f>M159</f>
        <v>2396.9</v>
      </c>
      <c r="N161" s="4"/>
    </row>
    <row r="162" spans="1:14" ht="17.25" customHeight="1" x14ac:dyDescent="0.2">
      <c r="A162" s="6"/>
      <c r="B162" s="6"/>
      <c r="C162" s="6"/>
      <c r="D162" s="6"/>
      <c r="E162" s="6"/>
      <c r="F162" s="6"/>
      <c r="G162" s="5"/>
      <c r="I162" s="34"/>
      <c r="J162" s="34"/>
      <c r="K162" s="66"/>
      <c r="L162" s="73"/>
      <c r="M162" s="73"/>
      <c r="N162" s="4"/>
    </row>
    <row r="163" spans="1:14" ht="17.25" customHeight="1" x14ac:dyDescent="0.2">
      <c r="A163" s="6"/>
      <c r="B163" s="6"/>
      <c r="C163" s="6"/>
      <c r="D163" s="6"/>
      <c r="E163" s="6"/>
      <c r="F163" s="6"/>
      <c r="G163" s="5"/>
      <c r="I163" s="34"/>
      <c r="J163" s="34"/>
      <c r="K163" s="66"/>
      <c r="L163" s="73"/>
      <c r="M163" s="73"/>
      <c r="N163" s="4"/>
    </row>
    <row r="164" spans="1:14" ht="17.25" customHeight="1" x14ac:dyDescent="0.2">
      <c r="A164" s="6"/>
      <c r="B164" s="6"/>
      <c r="C164" s="6"/>
      <c r="D164" s="6"/>
      <c r="E164" s="6"/>
      <c r="F164" s="6"/>
      <c r="G164" s="5"/>
      <c r="I164" s="34"/>
      <c r="J164" s="34"/>
      <c r="K164" s="66"/>
      <c r="L164" s="73"/>
      <c r="M164" s="73"/>
      <c r="N164" s="4"/>
    </row>
    <row r="165" spans="1:14" ht="17.25" customHeight="1" x14ac:dyDescent="0.2">
      <c r="A165" s="6"/>
      <c r="B165" s="6"/>
      <c r="C165" s="6"/>
      <c r="D165" s="6"/>
      <c r="E165" s="6"/>
      <c r="F165" s="6"/>
      <c r="G165" s="5"/>
      <c r="I165" s="34"/>
      <c r="J165" s="34"/>
      <c r="K165" s="66"/>
      <c r="L165" s="73"/>
      <c r="M165" s="73"/>
      <c r="N165" s="4"/>
    </row>
    <row r="166" spans="1:14" ht="17.25" customHeight="1" x14ac:dyDescent="0.2">
      <c r="A166" s="6"/>
      <c r="B166" s="6"/>
      <c r="C166" s="6"/>
      <c r="D166" s="6"/>
      <c r="E166" s="6"/>
      <c r="F166" s="6"/>
      <c r="G166" s="5"/>
      <c r="I166" s="34"/>
      <c r="J166" s="34"/>
      <c r="K166" s="66"/>
      <c r="L166" s="73"/>
      <c r="M166" s="73"/>
      <c r="N166" s="4"/>
    </row>
    <row r="167" spans="1:14" ht="18" x14ac:dyDescent="0.25">
      <c r="A167" s="8" t="s">
        <v>202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35"/>
      <c r="M167" s="8"/>
    </row>
    <row r="168" spans="1:14" ht="18.75" thickBot="1" x14ac:dyDescent="0.3">
      <c r="A168" s="106" t="s">
        <v>203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</row>
    <row r="169" spans="1:14" ht="27" customHeight="1" x14ac:dyDescent="0.2">
      <c r="A169" s="17" t="s">
        <v>12</v>
      </c>
      <c r="B169" s="18" t="s">
        <v>11</v>
      </c>
      <c r="C169" s="18" t="s">
        <v>10</v>
      </c>
      <c r="D169" s="18" t="s">
        <v>9</v>
      </c>
      <c r="E169" s="18" t="s">
        <v>8</v>
      </c>
      <c r="F169" s="18" t="s">
        <v>7</v>
      </c>
      <c r="G169" s="18" t="s">
        <v>6</v>
      </c>
      <c r="H169" s="18" t="s">
        <v>5</v>
      </c>
      <c r="I169" s="18" t="s">
        <v>4</v>
      </c>
      <c r="J169" s="18" t="s">
        <v>3</v>
      </c>
      <c r="K169" s="18" t="s">
        <v>2</v>
      </c>
      <c r="L169" s="19" t="s">
        <v>1</v>
      </c>
      <c r="M169" s="19" t="s">
        <v>0</v>
      </c>
      <c r="N169" s="7"/>
    </row>
    <row r="170" spans="1:14" s="10" customFormat="1" ht="38.25" x14ac:dyDescent="0.2">
      <c r="A170" s="49" t="s">
        <v>204</v>
      </c>
      <c r="B170" s="58"/>
      <c r="C170" s="53"/>
      <c r="D170" s="53"/>
      <c r="E170" s="53"/>
      <c r="F170" s="53"/>
      <c r="G170" s="54"/>
      <c r="H170" s="53"/>
      <c r="I170" s="53"/>
      <c r="J170" s="53"/>
      <c r="K170" s="53"/>
      <c r="L170" s="59"/>
      <c r="M170" s="53"/>
      <c r="N170" s="11"/>
    </row>
    <row r="171" spans="1:14" s="10" customFormat="1" ht="51" x14ac:dyDescent="0.2">
      <c r="A171" s="23" t="s">
        <v>266</v>
      </c>
      <c r="B171" s="23"/>
      <c r="C171" s="23" t="s">
        <v>206</v>
      </c>
      <c r="D171" s="23" t="s">
        <v>15</v>
      </c>
      <c r="E171" s="23" t="s">
        <v>267</v>
      </c>
      <c r="F171" s="23">
        <v>1510</v>
      </c>
      <c r="G171" s="24">
        <v>42509</v>
      </c>
      <c r="H171" s="23" t="s">
        <v>268</v>
      </c>
      <c r="I171" s="23" t="s">
        <v>269</v>
      </c>
      <c r="J171" s="33">
        <v>252074068607</v>
      </c>
      <c r="K171" s="23" t="s">
        <v>19</v>
      </c>
      <c r="L171" s="25">
        <v>9280</v>
      </c>
      <c r="M171" s="25">
        <v>77.33</v>
      </c>
      <c r="N171" s="11"/>
    </row>
    <row r="172" spans="1:14" s="10" customFormat="1" ht="16.5" x14ac:dyDescent="0.2">
      <c r="A172" s="80"/>
      <c r="B172" s="80"/>
      <c r="C172" s="81"/>
      <c r="D172" s="80"/>
      <c r="E172" s="80"/>
      <c r="F172" s="80"/>
      <c r="G172" s="82"/>
      <c r="H172" s="80"/>
      <c r="I172" s="80"/>
      <c r="J172" s="84"/>
      <c r="K172" s="75" t="s">
        <v>222</v>
      </c>
      <c r="L172" s="107">
        <f>SUM(L169:L171)</f>
        <v>9280</v>
      </c>
      <c r="M172" s="107">
        <f>SUM(M169:M171)</f>
        <v>77.33</v>
      </c>
      <c r="N172" s="11"/>
    </row>
    <row r="173" spans="1:14" ht="11.25" customHeight="1" x14ac:dyDescent="0.2">
      <c r="A173" s="91"/>
      <c r="B173" s="91"/>
      <c r="C173" s="91"/>
      <c r="D173" s="91"/>
      <c r="E173" s="91"/>
      <c r="F173" s="91"/>
      <c r="G173" s="92"/>
      <c r="H173" s="93"/>
      <c r="I173" s="94"/>
      <c r="J173" s="94"/>
      <c r="K173" s="53"/>
      <c r="L173" s="86"/>
      <c r="M173" s="48"/>
      <c r="N173" s="4"/>
    </row>
    <row r="174" spans="1:14" ht="17.25" customHeight="1" x14ac:dyDescent="0.2">
      <c r="A174" s="91"/>
      <c r="B174" s="91"/>
      <c r="C174" s="91"/>
      <c r="D174" s="91"/>
      <c r="E174" s="91"/>
      <c r="F174" s="91"/>
      <c r="G174" s="92"/>
      <c r="H174" s="93"/>
      <c r="I174" s="87"/>
      <c r="J174" s="87"/>
      <c r="K174" s="55" t="s">
        <v>28</v>
      </c>
      <c r="L174" s="57">
        <f>L172</f>
        <v>9280</v>
      </c>
      <c r="M174" s="57">
        <f>M172</f>
        <v>77.33</v>
      </c>
      <c r="N174" s="4"/>
    </row>
    <row r="175" spans="1:14" ht="17.25" customHeight="1" x14ac:dyDescent="0.2">
      <c r="A175" s="6"/>
      <c r="B175" s="6"/>
      <c r="C175" s="6"/>
      <c r="D175" s="6"/>
      <c r="E175" s="6"/>
      <c r="F175" s="6"/>
      <c r="G175" s="5"/>
      <c r="I175" s="34"/>
      <c r="J175" s="34"/>
      <c r="K175" s="66"/>
      <c r="L175" s="73"/>
      <c r="M175" s="73"/>
      <c r="N175" s="4"/>
    </row>
    <row r="176" spans="1:14" ht="17.25" customHeight="1" x14ac:dyDescent="0.2">
      <c r="A176" s="6"/>
      <c r="B176" s="6"/>
      <c r="C176" s="6"/>
      <c r="D176" s="6"/>
      <c r="E176" s="6"/>
      <c r="F176" s="6"/>
      <c r="G176" s="5"/>
      <c r="I176" s="34"/>
      <c r="J176" s="34"/>
      <c r="K176" s="66"/>
      <c r="L176" s="73"/>
      <c r="M176" s="73"/>
      <c r="N176" s="4"/>
    </row>
    <row r="177" spans="1:14" ht="17.25" customHeight="1" x14ac:dyDescent="0.25">
      <c r="A177" s="8" t="s">
        <v>207</v>
      </c>
      <c r="B177" s="8"/>
      <c r="C177" s="8"/>
      <c r="D177" s="8"/>
      <c r="E177" s="8"/>
      <c r="F177" s="8"/>
      <c r="G177" s="8"/>
      <c r="H177" s="8"/>
      <c r="I177" s="8"/>
      <c r="J177" s="8"/>
      <c r="L177" s="35"/>
      <c r="N177" s="4"/>
    </row>
    <row r="178" spans="1:14" ht="17.25" customHeight="1" thickBot="1" x14ac:dyDescent="0.3">
      <c r="A178" s="106" t="s">
        <v>208</v>
      </c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4"/>
    </row>
    <row r="179" spans="1:14" ht="27" customHeight="1" x14ac:dyDescent="0.2">
      <c r="A179" s="17" t="s">
        <v>12</v>
      </c>
      <c r="B179" s="18" t="s">
        <v>11</v>
      </c>
      <c r="C179" s="18" t="s">
        <v>10</v>
      </c>
      <c r="D179" s="18" t="s">
        <v>9</v>
      </c>
      <c r="E179" s="18" t="s">
        <v>8</v>
      </c>
      <c r="F179" s="18" t="s">
        <v>7</v>
      </c>
      <c r="G179" s="18" t="s">
        <v>6</v>
      </c>
      <c r="H179" s="18" t="s">
        <v>5</v>
      </c>
      <c r="I179" s="18" t="s">
        <v>4</v>
      </c>
      <c r="J179" s="18" t="s">
        <v>3</v>
      </c>
      <c r="K179" s="18" t="s">
        <v>2</v>
      </c>
      <c r="L179" s="19" t="s">
        <v>1</v>
      </c>
      <c r="M179" s="19" t="s">
        <v>0</v>
      </c>
      <c r="N179" s="7"/>
    </row>
    <row r="180" spans="1:14" s="10" customFormat="1" ht="38.25" x14ac:dyDescent="0.2">
      <c r="A180" s="49" t="s">
        <v>209</v>
      </c>
      <c r="B180" s="58"/>
      <c r="C180" s="53"/>
      <c r="D180" s="53"/>
      <c r="E180" s="53"/>
      <c r="F180" s="53"/>
      <c r="G180" s="54"/>
      <c r="H180" s="53"/>
      <c r="I180" s="53"/>
      <c r="J180" s="53"/>
      <c r="K180" s="53"/>
      <c r="L180" s="59"/>
      <c r="M180" s="53"/>
      <c r="N180" s="11"/>
    </row>
    <row r="181" spans="1:14" s="10" customFormat="1" ht="38.25" x14ac:dyDescent="0.2">
      <c r="A181" s="23" t="s">
        <v>280</v>
      </c>
      <c r="B181" s="23"/>
      <c r="C181" s="23" t="s">
        <v>210</v>
      </c>
      <c r="D181" s="23" t="s">
        <v>15</v>
      </c>
      <c r="E181" s="23" t="s">
        <v>281</v>
      </c>
      <c r="F181" s="23" t="s">
        <v>279</v>
      </c>
      <c r="G181" s="24">
        <v>42466</v>
      </c>
      <c r="H181" s="23" t="s">
        <v>282</v>
      </c>
      <c r="I181" s="23" t="s">
        <v>15</v>
      </c>
      <c r="J181" s="33" t="s">
        <v>283</v>
      </c>
      <c r="K181" s="23" t="s">
        <v>19</v>
      </c>
      <c r="L181" s="25">
        <v>8500</v>
      </c>
      <c r="M181" s="25">
        <v>141.66999999999999</v>
      </c>
      <c r="N181" s="11"/>
    </row>
    <row r="182" spans="1:14" s="10" customFormat="1" ht="38.25" x14ac:dyDescent="0.2">
      <c r="A182" s="23" t="s">
        <v>235</v>
      </c>
      <c r="B182" s="23"/>
      <c r="C182" s="23" t="s">
        <v>211</v>
      </c>
      <c r="D182" s="23" t="s">
        <v>284</v>
      </c>
      <c r="E182" s="23" t="s">
        <v>285</v>
      </c>
      <c r="F182" s="23" t="s">
        <v>286</v>
      </c>
      <c r="G182" s="24">
        <v>42480</v>
      </c>
      <c r="H182" s="23" t="s">
        <v>282</v>
      </c>
      <c r="I182" s="23" t="s">
        <v>287</v>
      </c>
      <c r="J182" s="33" t="s">
        <v>288</v>
      </c>
      <c r="K182" s="23" t="s">
        <v>19</v>
      </c>
      <c r="L182" s="25">
        <v>5336</v>
      </c>
      <c r="M182" s="25">
        <v>88.93</v>
      </c>
      <c r="N182" s="11"/>
    </row>
    <row r="183" spans="1:14" s="10" customFormat="1" ht="38.25" x14ac:dyDescent="0.2">
      <c r="A183" s="23" t="s">
        <v>261</v>
      </c>
      <c r="B183" s="23"/>
      <c r="C183" s="23" t="s">
        <v>212</v>
      </c>
      <c r="D183" s="23" t="s">
        <v>15</v>
      </c>
      <c r="E183" s="23" t="s">
        <v>236</v>
      </c>
      <c r="F183" s="23" t="s">
        <v>260</v>
      </c>
      <c r="G183" s="24">
        <v>42497</v>
      </c>
      <c r="H183" s="23" t="s">
        <v>262</v>
      </c>
      <c r="I183" s="23" t="s">
        <v>263</v>
      </c>
      <c r="J183" s="33" t="s">
        <v>264</v>
      </c>
      <c r="K183" s="23" t="s">
        <v>16</v>
      </c>
      <c r="L183" s="25">
        <v>5140</v>
      </c>
      <c r="M183" s="25">
        <v>42.83</v>
      </c>
      <c r="N183" s="11"/>
    </row>
    <row r="184" spans="1:14" s="10" customFormat="1" ht="16.5" x14ac:dyDescent="0.2">
      <c r="A184" s="80"/>
      <c r="B184" s="80"/>
      <c r="C184" s="81"/>
      <c r="D184" s="80"/>
      <c r="E184" s="80"/>
      <c r="F184" s="80"/>
      <c r="G184" s="82"/>
      <c r="H184" s="80"/>
      <c r="I184" s="80"/>
      <c r="J184" s="84"/>
      <c r="K184" s="75" t="s">
        <v>222</v>
      </c>
      <c r="L184" s="107">
        <f>SUM(L181:L183)</f>
        <v>18976</v>
      </c>
      <c r="M184" s="107">
        <f>SUM(M181:M183)</f>
        <v>273.43</v>
      </c>
      <c r="N184" s="11"/>
    </row>
    <row r="185" spans="1:14" ht="17.25" customHeight="1" x14ac:dyDescent="0.2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23"/>
      <c r="L185" s="47"/>
      <c r="M185" s="85"/>
      <c r="N185" s="4"/>
    </row>
    <row r="186" spans="1:14" ht="17.25" customHeight="1" x14ac:dyDescent="0.2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55" t="s">
        <v>28</v>
      </c>
      <c r="L186" s="57">
        <f>L184</f>
        <v>18976</v>
      </c>
      <c r="M186" s="57">
        <f>M184</f>
        <v>273.43</v>
      </c>
      <c r="N186" s="4"/>
    </row>
    <row r="187" spans="1:14" ht="17.25" customHeight="1" x14ac:dyDescent="0.2">
      <c r="C187" s="3"/>
      <c r="D187" s="3"/>
      <c r="E187" s="3"/>
      <c r="F187" s="3"/>
      <c r="H187" s="3"/>
      <c r="I187" s="3"/>
      <c r="K187" s="66"/>
      <c r="L187" s="73"/>
      <c r="M187" s="73"/>
      <c r="N187" s="4"/>
    </row>
    <row r="188" spans="1:14" ht="17.25" customHeight="1" x14ac:dyDescent="0.25">
      <c r="A188" s="8" t="s">
        <v>213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35"/>
      <c r="M188" s="8"/>
      <c r="N188" s="4"/>
    </row>
    <row r="189" spans="1:14" ht="17.25" customHeight="1" thickBot="1" x14ac:dyDescent="0.3">
      <c r="A189" s="106" t="s">
        <v>214</v>
      </c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4"/>
    </row>
    <row r="190" spans="1:14" ht="27" customHeight="1" x14ac:dyDescent="0.2">
      <c r="A190" s="17" t="s">
        <v>12</v>
      </c>
      <c r="B190" s="18" t="s">
        <v>11</v>
      </c>
      <c r="C190" s="18" t="s">
        <v>10</v>
      </c>
      <c r="D190" s="18" t="s">
        <v>9</v>
      </c>
      <c r="E190" s="18" t="s">
        <v>8</v>
      </c>
      <c r="F190" s="18" t="s">
        <v>7</v>
      </c>
      <c r="G190" s="18" t="s">
        <v>6</v>
      </c>
      <c r="H190" s="18" t="s">
        <v>5</v>
      </c>
      <c r="I190" s="18" t="s">
        <v>4</v>
      </c>
      <c r="J190" s="18" t="s">
        <v>3</v>
      </c>
      <c r="K190" s="18" t="s">
        <v>2</v>
      </c>
      <c r="L190" s="19" t="s">
        <v>1</v>
      </c>
      <c r="M190" s="19" t="s">
        <v>0</v>
      </c>
      <c r="N190" s="7"/>
    </row>
    <row r="191" spans="1:14" s="10" customFormat="1" ht="25.5" x14ac:dyDescent="0.2">
      <c r="A191" s="49" t="s">
        <v>219</v>
      </c>
      <c r="B191" s="58"/>
      <c r="C191" s="53"/>
      <c r="D191" s="53"/>
      <c r="E191" s="53"/>
      <c r="F191" s="53"/>
      <c r="G191" s="54"/>
      <c r="H191" s="53"/>
      <c r="I191" s="53"/>
      <c r="J191" s="53"/>
      <c r="K191" s="53"/>
      <c r="L191" s="59"/>
      <c r="M191" s="53"/>
      <c r="N191" s="11"/>
    </row>
    <row r="192" spans="1:14" s="10" customFormat="1" ht="51" x14ac:dyDescent="0.2">
      <c r="A192" s="23" t="s">
        <v>290</v>
      </c>
      <c r="B192" s="23"/>
      <c r="C192" s="23" t="s">
        <v>216</v>
      </c>
      <c r="D192" s="23" t="s">
        <v>15</v>
      </c>
      <c r="E192" s="23" t="s">
        <v>62</v>
      </c>
      <c r="F192" s="23" t="s">
        <v>289</v>
      </c>
      <c r="G192" s="24">
        <v>42391</v>
      </c>
      <c r="H192" s="23" t="s">
        <v>108</v>
      </c>
      <c r="I192" s="23" t="s">
        <v>292</v>
      </c>
      <c r="J192" s="65">
        <v>352014070396549</v>
      </c>
      <c r="K192" s="23" t="s">
        <v>19</v>
      </c>
      <c r="L192" s="25">
        <v>14158.01</v>
      </c>
      <c r="M192" s="25">
        <v>1769.75</v>
      </c>
      <c r="N192" s="11"/>
    </row>
    <row r="193" spans="1:14" s="10" customFormat="1" ht="51" x14ac:dyDescent="0.2">
      <c r="A193" s="23" t="s">
        <v>290</v>
      </c>
      <c r="B193" s="23"/>
      <c r="C193" s="23" t="s">
        <v>216</v>
      </c>
      <c r="D193" s="23" t="s">
        <v>15</v>
      </c>
      <c r="E193" s="23" t="s">
        <v>62</v>
      </c>
      <c r="F193" s="23" t="s">
        <v>291</v>
      </c>
      <c r="G193" s="24">
        <v>42391</v>
      </c>
      <c r="H193" s="23" t="s">
        <v>108</v>
      </c>
      <c r="I193" s="23" t="s">
        <v>292</v>
      </c>
      <c r="J193" s="65">
        <v>352015070138492</v>
      </c>
      <c r="K193" s="23" t="s">
        <v>19</v>
      </c>
      <c r="L193" s="25">
        <v>14158.01</v>
      </c>
      <c r="M193" s="25">
        <v>1769.75</v>
      </c>
      <c r="N193" s="11"/>
    </row>
    <row r="194" spans="1:14" s="10" customFormat="1" ht="51" x14ac:dyDescent="0.2">
      <c r="A194" s="23" t="s">
        <v>290</v>
      </c>
      <c r="B194" s="23"/>
      <c r="C194" s="23" t="s">
        <v>216</v>
      </c>
      <c r="D194" s="23" t="s">
        <v>15</v>
      </c>
      <c r="E194" s="23" t="s">
        <v>62</v>
      </c>
      <c r="F194" s="23" t="s">
        <v>293</v>
      </c>
      <c r="G194" s="24">
        <v>42391</v>
      </c>
      <c r="H194" s="23" t="s">
        <v>108</v>
      </c>
      <c r="I194" s="23" t="s">
        <v>292</v>
      </c>
      <c r="J194" s="65">
        <v>352014070555219</v>
      </c>
      <c r="K194" s="23" t="s">
        <v>19</v>
      </c>
      <c r="L194" s="25">
        <v>14158.01</v>
      </c>
      <c r="M194" s="25">
        <v>1769.75</v>
      </c>
      <c r="N194" s="11"/>
    </row>
    <row r="195" spans="1:14" s="10" customFormat="1" ht="51" x14ac:dyDescent="0.2">
      <c r="A195" s="23" t="s">
        <v>290</v>
      </c>
      <c r="B195" s="23"/>
      <c r="C195" s="23" t="s">
        <v>216</v>
      </c>
      <c r="D195" s="23" t="s">
        <v>15</v>
      </c>
      <c r="E195" s="23" t="s">
        <v>62</v>
      </c>
      <c r="F195" s="23" t="s">
        <v>294</v>
      </c>
      <c r="G195" s="24">
        <v>42391</v>
      </c>
      <c r="H195" s="23" t="s">
        <v>108</v>
      </c>
      <c r="I195" s="23" t="s">
        <v>292</v>
      </c>
      <c r="J195" s="65">
        <v>352014070556944</v>
      </c>
      <c r="K195" s="23" t="s">
        <v>19</v>
      </c>
      <c r="L195" s="25">
        <v>13879.01</v>
      </c>
      <c r="M195" s="25">
        <v>1734.88</v>
      </c>
      <c r="N195" s="11"/>
    </row>
    <row r="196" spans="1:14" s="10" customFormat="1" ht="51" x14ac:dyDescent="0.2">
      <c r="A196" s="23" t="s">
        <v>290</v>
      </c>
      <c r="B196" s="23"/>
      <c r="C196" s="23" t="s">
        <v>216</v>
      </c>
      <c r="D196" s="23" t="s">
        <v>15</v>
      </c>
      <c r="E196" s="23" t="s">
        <v>62</v>
      </c>
      <c r="F196" s="23" t="s">
        <v>295</v>
      </c>
      <c r="G196" s="24">
        <v>42391</v>
      </c>
      <c r="H196" s="23" t="s">
        <v>108</v>
      </c>
      <c r="I196" s="23" t="s">
        <v>292</v>
      </c>
      <c r="J196" s="65">
        <v>352014070396606</v>
      </c>
      <c r="K196" s="23" t="s">
        <v>19</v>
      </c>
      <c r="L196" s="25">
        <v>13879.01</v>
      </c>
      <c r="M196" s="25">
        <v>1734.88</v>
      </c>
      <c r="N196" s="11"/>
    </row>
    <row r="197" spans="1:14" s="10" customFormat="1" ht="51" x14ac:dyDescent="0.2">
      <c r="A197" s="23" t="s">
        <v>290</v>
      </c>
      <c r="B197" s="23"/>
      <c r="C197" s="23" t="s">
        <v>216</v>
      </c>
      <c r="D197" s="23" t="s">
        <v>15</v>
      </c>
      <c r="E197" s="23" t="s">
        <v>62</v>
      </c>
      <c r="F197" s="23" t="s">
        <v>296</v>
      </c>
      <c r="G197" s="24">
        <v>42391</v>
      </c>
      <c r="H197" s="23" t="s">
        <v>108</v>
      </c>
      <c r="I197" s="23" t="s">
        <v>292</v>
      </c>
      <c r="J197" s="65">
        <v>352015070007259</v>
      </c>
      <c r="K197" s="23" t="s">
        <v>19</v>
      </c>
      <c r="L197" s="25">
        <v>14158.01</v>
      </c>
      <c r="M197" s="25">
        <v>1769.75</v>
      </c>
      <c r="N197" s="11"/>
    </row>
    <row r="198" spans="1:14" s="10" customFormat="1" ht="51" x14ac:dyDescent="0.2">
      <c r="A198" s="23" t="s">
        <v>290</v>
      </c>
      <c r="B198" s="23"/>
      <c r="C198" s="23" t="s">
        <v>217</v>
      </c>
      <c r="D198" s="23" t="s">
        <v>15</v>
      </c>
      <c r="E198" s="23" t="s">
        <v>62</v>
      </c>
      <c r="F198" s="23" t="s">
        <v>297</v>
      </c>
      <c r="G198" s="24">
        <v>42391</v>
      </c>
      <c r="H198" s="23" t="s">
        <v>108</v>
      </c>
      <c r="I198" s="23" t="s">
        <v>292</v>
      </c>
      <c r="J198" s="65">
        <v>352020070950524</v>
      </c>
      <c r="K198" s="23" t="s">
        <v>19</v>
      </c>
      <c r="L198" s="25">
        <v>14158.01</v>
      </c>
      <c r="M198" s="25">
        <v>1769.75</v>
      </c>
      <c r="N198" s="11"/>
    </row>
    <row r="199" spans="1:14" s="10" customFormat="1" ht="51" x14ac:dyDescent="0.2">
      <c r="A199" s="23" t="s">
        <v>290</v>
      </c>
      <c r="B199" s="23"/>
      <c r="C199" s="23" t="s">
        <v>217</v>
      </c>
      <c r="D199" s="23" t="s">
        <v>15</v>
      </c>
      <c r="E199" s="23" t="s">
        <v>62</v>
      </c>
      <c r="F199" s="23" t="s">
        <v>298</v>
      </c>
      <c r="G199" s="24">
        <v>42391</v>
      </c>
      <c r="H199" s="23" t="s">
        <v>108</v>
      </c>
      <c r="I199" s="23" t="s">
        <v>292</v>
      </c>
      <c r="J199" s="65">
        <v>359303065724630</v>
      </c>
      <c r="K199" s="23" t="s">
        <v>19</v>
      </c>
      <c r="L199" s="25">
        <v>14158.01</v>
      </c>
      <c r="M199" s="25">
        <v>1769.75</v>
      </c>
      <c r="N199" s="11"/>
    </row>
    <row r="200" spans="1:14" s="10" customFormat="1" ht="51" x14ac:dyDescent="0.2">
      <c r="A200" s="23" t="s">
        <v>290</v>
      </c>
      <c r="B200" s="23"/>
      <c r="C200" s="23" t="s">
        <v>217</v>
      </c>
      <c r="D200" s="23" t="s">
        <v>15</v>
      </c>
      <c r="E200" s="23" t="s">
        <v>62</v>
      </c>
      <c r="F200" s="23" t="s">
        <v>299</v>
      </c>
      <c r="G200" s="24">
        <v>42391</v>
      </c>
      <c r="H200" s="23" t="s">
        <v>108</v>
      </c>
      <c r="I200" s="23" t="s">
        <v>292</v>
      </c>
      <c r="J200" s="65">
        <v>359303066174959</v>
      </c>
      <c r="K200" s="23" t="s">
        <v>19</v>
      </c>
      <c r="L200" s="25">
        <v>14158.01</v>
      </c>
      <c r="M200" s="25">
        <v>1769.75</v>
      </c>
      <c r="N200" s="11"/>
    </row>
    <row r="201" spans="1:14" s="10" customFormat="1" ht="51" x14ac:dyDescent="0.2">
      <c r="A201" s="23" t="s">
        <v>290</v>
      </c>
      <c r="B201" s="23"/>
      <c r="C201" s="23" t="s">
        <v>217</v>
      </c>
      <c r="D201" s="23" t="s">
        <v>15</v>
      </c>
      <c r="E201" s="23" t="s">
        <v>62</v>
      </c>
      <c r="F201" s="23" t="s">
        <v>300</v>
      </c>
      <c r="G201" s="24">
        <v>42391</v>
      </c>
      <c r="H201" s="23" t="s">
        <v>108</v>
      </c>
      <c r="I201" s="23" t="s">
        <v>292</v>
      </c>
      <c r="J201" s="65">
        <v>352020070877826</v>
      </c>
      <c r="K201" s="23" t="s">
        <v>19</v>
      </c>
      <c r="L201" s="25">
        <v>14158.01</v>
      </c>
      <c r="M201" s="25">
        <v>1769.75</v>
      </c>
      <c r="N201" s="11"/>
    </row>
    <row r="202" spans="1:14" s="10" customFormat="1" ht="36.75" customHeight="1" x14ac:dyDescent="0.2">
      <c r="A202" s="23"/>
      <c r="B202" s="23"/>
      <c r="C202" s="23" t="s">
        <v>218</v>
      </c>
      <c r="D202" s="23"/>
      <c r="E202" s="23"/>
      <c r="F202" s="23" t="s">
        <v>301</v>
      </c>
      <c r="G202" s="24">
        <v>42391</v>
      </c>
      <c r="H202" s="23" t="s">
        <v>302</v>
      </c>
      <c r="I202" s="23"/>
      <c r="J202" s="65"/>
      <c r="K202" s="23" t="s">
        <v>19</v>
      </c>
      <c r="L202" s="25">
        <v>3199</v>
      </c>
      <c r="M202" s="25">
        <v>319.89999999999998</v>
      </c>
      <c r="N202" s="70"/>
    </row>
    <row r="203" spans="1:14" s="10" customFormat="1" ht="51" x14ac:dyDescent="0.2">
      <c r="A203" s="23" t="s">
        <v>290</v>
      </c>
      <c r="B203" s="23"/>
      <c r="C203" s="23" t="s">
        <v>332</v>
      </c>
      <c r="D203" s="23" t="s">
        <v>15</v>
      </c>
      <c r="E203" s="23" t="s">
        <v>62</v>
      </c>
      <c r="F203" s="23" t="s">
        <v>333</v>
      </c>
      <c r="G203" s="24">
        <v>42544</v>
      </c>
      <c r="H203" s="23" t="s">
        <v>108</v>
      </c>
      <c r="I203" s="23" t="s">
        <v>334</v>
      </c>
      <c r="J203" s="65">
        <v>352013074472033</v>
      </c>
      <c r="K203" s="23" t="s">
        <v>19</v>
      </c>
      <c r="L203" s="25">
        <v>11988.99</v>
      </c>
      <c r="M203" s="25">
        <v>0</v>
      </c>
      <c r="N203" s="70"/>
    </row>
    <row r="204" spans="1:14" s="10" customFormat="1" ht="16.5" x14ac:dyDescent="0.2">
      <c r="A204" s="80"/>
      <c r="B204" s="80"/>
      <c r="C204" s="81"/>
      <c r="D204" s="80"/>
      <c r="E204" s="80"/>
      <c r="F204" s="80"/>
      <c r="G204" s="82"/>
      <c r="H204" s="80"/>
      <c r="I204" s="80"/>
      <c r="J204" s="84"/>
      <c r="K204" s="75" t="s">
        <v>222</v>
      </c>
      <c r="L204" s="74">
        <f>SUM(L192:L203)</f>
        <v>156210.08999999997</v>
      </c>
      <c r="M204" s="74">
        <f>SUM(M192:M203)</f>
        <v>17947.660000000003</v>
      </c>
      <c r="N204" s="11"/>
    </row>
    <row r="205" spans="1:14" s="10" customFormat="1" ht="16.5" x14ac:dyDescent="0.2">
      <c r="A205" s="48"/>
      <c r="B205" s="48"/>
      <c r="C205" s="96"/>
      <c r="D205" s="48"/>
      <c r="E205" s="48"/>
      <c r="F205" s="48"/>
      <c r="G205" s="31"/>
      <c r="H205" s="48"/>
      <c r="I205" s="48"/>
      <c r="J205" s="48"/>
      <c r="K205" s="99"/>
      <c r="L205" s="100"/>
      <c r="M205" s="97"/>
      <c r="N205" s="11"/>
    </row>
    <row r="206" spans="1:14" s="10" customFormat="1" ht="16.5" x14ac:dyDescent="0.2">
      <c r="A206" s="48"/>
      <c r="B206" s="48"/>
      <c r="C206" s="96"/>
      <c r="D206" s="48"/>
      <c r="E206" s="48"/>
      <c r="F206" s="48"/>
      <c r="G206" s="31"/>
      <c r="H206" s="48"/>
      <c r="I206" s="48"/>
      <c r="J206" s="48"/>
      <c r="K206" s="101"/>
      <c r="L206" s="97"/>
      <c r="M206" s="97"/>
      <c r="N206" s="11"/>
    </row>
    <row r="207" spans="1:14" s="10" customFormat="1" ht="38.25" x14ac:dyDescent="0.2">
      <c r="A207" s="49" t="s">
        <v>220</v>
      </c>
      <c r="B207" s="77"/>
      <c r="C207" s="78"/>
      <c r="D207" s="78"/>
      <c r="E207" s="78"/>
      <c r="F207" s="78"/>
      <c r="G207" s="79"/>
      <c r="H207" s="78"/>
      <c r="I207" s="78"/>
      <c r="J207" s="78"/>
      <c r="K207" s="78"/>
      <c r="L207" s="98"/>
      <c r="M207" s="78"/>
      <c r="N207" s="11"/>
    </row>
    <row r="208" spans="1:14" s="10" customFormat="1" ht="38.25" x14ac:dyDescent="0.2">
      <c r="A208" s="23" t="s">
        <v>235</v>
      </c>
      <c r="B208" s="23"/>
      <c r="C208" s="23" t="s">
        <v>215</v>
      </c>
      <c r="D208" s="23" t="s">
        <v>15</v>
      </c>
      <c r="E208" s="23" t="s">
        <v>303</v>
      </c>
      <c r="F208" s="23">
        <v>828</v>
      </c>
      <c r="G208" s="24">
        <v>42439</v>
      </c>
      <c r="H208" s="23" t="s">
        <v>304</v>
      </c>
      <c r="I208" s="23" t="s">
        <v>305</v>
      </c>
      <c r="J208" s="65" t="s">
        <v>306</v>
      </c>
      <c r="K208" s="23" t="s">
        <v>19</v>
      </c>
      <c r="L208" s="25">
        <v>3502.62</v>
      </c>
      <c r="M208" s="25">
        <v>262.7</v>
      </c>
      <c r="N208" s="11"/>
    </row>
    <row r="209" spans="1:14" s="10" customFormat="1" ht="38.25" x14ac:dyDescent="0.2">
      <c r="A209" s="23" t="s">
        <v>235</v>
      </c>
      <c r="B209" s="23"/>
      <c r="C209" s="23" t="s">
        <v>215</v>
      </c>
      <c r="D209" s="23" t="s">
        <v>15</v>
      </c>
      <c r="E209" s="23" t="s">
        <v>303</v>
      </c>
      <c r="F209" s="23">
        <v>828</v>
      </c>
      <c r="G209" s="24">
        <v>42439</v>
      </c>
      <c r="H209" s="23" t="s">
        <v>304</v>
      </c>
      <c r="I209" s="23" t="s">
        <v>305</v>
      </c>
      <c r="J209" s="65" t="s">
        <v>307</v>
      </c>
      <c r="K209" s="23" t="s">
        <v>19</v>
      </c>
      <c r="L209" s="25">
        <v>3502.62</v>
      </c>
      <c r="M209" s="25">
        <v>262.7</v>
      </c>
      <c r="N209" s="11"/>
    </row>
    <row r="210" spans="1:14" s="10" customFormat="1" ht="38.25" x14ac:dyDescent="0.2">
      <c r="A210" s="23" t="s">
        <v>235</v>
      </c>
      <c r="B210" s="23"/>
      <c r="C210" s="23" t="s">
        <v>215</v>
      </c>
      <c r="D210" s="23" t="s">
        <v>15</v>
      </c>
      <c r="E210" s="23" t="s">
        <v>303</v>
      </c>
      <c r="F210" s="23">
        <v>828</v>
      </c>
      <c r="G210" s="24">
        <v>42439</v>
      </c>
      <c r="H210" s="23" t="s">
        <v>304</v>
      </c>
      <c r="I210" s="23" t="s">
        <v>305</v>
      </c>
      <c r="J210" s="65" t="s">
        <v>308</v>
      </c>
      <c r="K210" s="23" t="s">
        <v>19</v>
      </c>
      <c r="L210" s="25">
        <v>3502.62</v>
      </c>
      <c r="M210" s="25">
        <v>262.7</v>
      </c>
      <c r="N210" s="11"/>
    </row>
    <row r="211" spans="1:14" s="10" customFormat="1" ht="38.25" x14ac:dyDescent="0.2">
      <c r="A211" s="23" t="s">
        <v>235</v>
      </c>
      <c r="B211" s="23"/>
      <c r="C211" s="23" t="s">
        <v>215</v>
      </c>
      <c r="D211" s="23" t="s">
        <v>15</v>
      </c>
      <c r="E211" s="23" t="s">
        <v>303</v>
      </c>
      <c r="F211" s="23">
        <v>828</v>
      </c>
      <c r="G211" s="24">
        <v>42439</v>
      </c>
      <c r="H211" s="23" t="s">
        <v>304</v>
      </c>
      <c r="I211" s="23" t="s">
        <v>305</v>
      </c>
      <c r="J211" s="65" t="s">
        <v>309</v>
      </c>
      <c r="K211" s="23" t="s">
        <v>19</v>
      </c>
      <c r="L211" s="25">
        <v>3502.62</v>
      </c>
      <c r="M211" s="25">
        <v>262.7</v>
      </c>
      <c r="N211" s="11"/>
    </row>
    <row r="212" spans="1:14" s="10" customFormat="1" ht="38.25" x14ac:dyDescent="0.2">
      <c r="A212" s="23" t="s">
        <v>235</v>
      </c>
      <c r="B212" s="23"/>
      <c r="C212" s="23" t="s">
        <v>215</v>
      </c>
      <c r="D212" s="23" t="s">
        <v>15</v>
      </c>
      <c r="E212" s="23" t="s">
        <v>303</v>
      </c>
      <c r="F212" s="23">
        <v>828</v>
      </c>
      <c r="G212" s="24">
        <v>42439</v>
      </c>
      <c r="H212" s="23" t="s">
        <v>304</v>
      </c>
      <c r="I212" s="23" t="s">
        <v>305</v>
      </c>
      <c r="J212" s="65" t="s">
        <v>310</v>
      </c>
      <c r="K212" s="23" t="s">
        <v>19</v>
      </c>
      <c r="L212" s="25">
        <v>3502.62</v>
      </c>
      <c r="M212" s="25">
        <v>262.7</v>
      </c>
      <c r="N212" s="11"/>
    </row>
    <row r="213" spans="1:14" s="10" customFormat="1" ht="38.25" x14ac:dyDescent="0.2">
      <c r="A213" s="23" t="s">
        <v>235</v>
      </c>
      <c r="B213" s="23"/>
      <c r="C213" s="23" t="s">
        <v>215</v>
      </c>
      <c r="D213" s="23" t="s">
        <v>15</v>
      </c>
      <c r="E213" s="23" t="s">
        <v>303</v>
      </c>
      <c r="F213" s="23">
        <v>828</v>
      </c>
      <c r="G213" s="24">
        <v>42439</v>
      </c>
      <c r="H213" s="23" t="s">
        <v>304</v>
      </c>
      <c r="I213" s="23" t="s">
        <v>305</v>
      </c>
      <c r="J213" s="65" t="s">
        <v>311</v>
      </c>
      <c r="K213" s="23" t="s">
        <v>19</v>
      </c>
      <c r="L213" s="25">
        <v>3502.62</v>
      </c>
      <c r="M213" s="25">
        <v>262.7</v>
      </c>
      <c r="N213" s="11"/>
    </row>
    <row r="214" spans="1:14" s="10" customFormat="1" ht="38.25" x14ac:dyDescent="0.2">
      <c r="A214" s="23" t="s">
        <v>235</v>
      </c>
      <c r="B214" s="23"/>
      <c r="C214" s="23" t="s">
        <v>215</v>
      </c>
      <c r="D214" s="23" t="s">
        <v>15</v>
      </c>
      <c r="E214" s="23" t="s">
        <v>303</v>
      </c>
      <c r="F214" s="23">
        <v>828</v>
      </c>
      <c r="G214" s="24">
        <v>42439</v>
      </c>
      <c r="H214" s="23" t="s">
        <v>304</v>
      </c>
      <c r="I214" s="23" t="s">
        <v>305</v>
      </c>
      <c r="J214" s="65" t="s">
        <v>312</v>
      </c>
      <c r="K214" s="23" t="s">
        <v>19</v>
      </c>
      <c r="L214" s="25">
        <v>3502.62</v>
      </c>
      <c r="M214" s="25">
        <v>262.7</v>
      </c>
      <c r="N214" s="11"/>
    </row>
    <row r="215" spans="1:14" s="10" customFormat="1" ht="38.25" x14ac:dyDescent="0.2">
      <c r="A215" s="23" t="s">
        <v>235</v>
      </c>
      <c r="B215" s="23"/>
      <c r="C215" s="23" t="s">
        <v>215</v>
      </c>
      <c r="D215" s="23" t="s">
        <v>15</v>
      </c>
      <c r="E215" s="23" t="s">
        <v>303</v>
      </c>
      <c r="F215" s="23">
        <v>828</v>
      </c>
      <c r="G215" s="24">
        <v>42439</v>
      </c>
      <c r="H215" s="23" t="s">
        <v>304</v>
      </c>
      <c r="I215" s="23" t="s">
        <v>305</v>
      </c>
      <c r="J215" s="65" t="s">
        <v>313</v>
      </c>
      <c r="K215" s="23" t="s">
        <v>19</v>
      </c>
      <c r="L215" s="25">
        <v>3502.62</v>
      </c>
      <c r="M215" s="25">
        <v>262.7</v>
      </c>
      <c r="N215" s="11"/>
    </row>
    <row r="216" spans="1:14" s="10" customFormat="1" ht="38.25" x14ac:dyDescent="0.2">
      <c r="A216" s="23" t="s">
        <v>235</v>
      </c>
      <c r="B216" s="23"/>
      <c r="C216" s="23" t="s">
        <v>215</v>
      </c>
      <c r="D216" s="23" t="s">
        <v>15</v>
      </c>
      <c r="E216" s="23" t="s">
        <v>303</v>
      </c>
      <c r="F216" s="23">
        <v>828</v>
      </c>
      <c r="G216" s="24">
        <v>42439</v>
      </c>
      <c r="H216" s="23" t="s">
        <v>304</v>
      </c>
      <c r="I216" s="23" t="s">
        <v>305</v>
      </c>
      <c r="J216" s="65" t="s">
        <v>314</v>
      </c>
      <c r="K216" s="23" t="s">
        <v>19</v>
      </c>
      <c r="L216" s="25">
        <v>3502.62</v>
      </c>
      <c r="M216" s="25">
        <v>262.7</v>
      </c>
      <c r="N216" s="11"/>
    </row>
    <row r="217" spans="1:14" s="10" customFormat="1" ht="38.25" x14ac:dyDescent="0.2">
      <c r="A217" s="23" t="s">
        <v>235</v>
      </c>
      <c r="B217" s="23"/>
      <c r="C217" s="23" t="s">
        <v>215</v>
      </c>
      <c r="D217" s="23" t="s">
        <v>15</v>
      </c>
      <c r="E217" s="23" t="s">
        <v>303</v>
      </c>
      <c r="F217" s="23">
        <v>828</v>
      </c>
      <c r="G217" s="24">
        <v>42439</v>
      </c>
      <c r="H217" s="23" t="s">
        <v>304</v>
      </c>
      <c r="I217" s="23" t="s">
        <v>305</v>
      </c>
      <c r="J217" s="65" t="s">
        <v>315</v>
      </c>
      <c r="K217" s="23" t="s">
        <v>19</v>
      </c>
      <c r="L217" s="25">
        <v>3502.62</v>
      </c>
      <c r="M217" s="25">
        <v>262.7</v>
      </c>
      <c r="N217" s="11"/>
    </row>
    <row r="218" spans="1:14" s="10" customFormat="1" ht="38.25" x14ac:dyDescent="0.2">
      <c r="A218" s="23" t="s">
        <v>235</v>
      </c>
      <c r="B218" s="23"/>
      <c r="C218" s="23" t="s">
        <v>215</v>
      </c>
      <c r="D218" s="23" t="s">
        <v>15</v>
      </c>
      <c r="E218" s="23" t="s">
        <v>303</v>
      </c>
      <c r="F218" s="23">
        <v>828</v>
      </c>
      <c r="G218" s="24">
        <v>42439</v>
      </c>
      <c r="H218" s="23" t="s">
        <v>304</v>
      </c>
      <c r="I218" s="23" t="s">
        <v>305</v>
      </c>
      <c r="J218" s="65" t="s">
        <v>316</v>
      </c>
      <c r="K218" s="23" t="s">
        <v>19</v>
      </c>
      <c r="L218" s="25">
        <v>3502.62</v>
      </c>
      <c r="M218" s="25">
        <v>262.7</v>
      </c>
      <c r="N218" s="11"/>
    </row>
    <row r="219" spans="1:14" s="10" customFormat="1" ht="38.25" x14ac:dyDescent="0.2">
      <c r="A219" s="23" t="s">
        <v>235</v>
      </c>
      <c r="B219" s="23"/>
      <c r="C219" s="23" t="s">
        <v>215</v>
      </c>
      <c r="D219" s="23" t="s">
        <v>15</v>
      </c>
      <c r="E219" s="23" t="s">
        <v>303</v>
      </c>
      <c r="F219" s="23">
        <v>828</v>
      </c>
      <c r="G219" s="24">
        <v>42439</v>
      </c>
      <c r="H219" s="23" t="s">
        <v>304</v>
      </c>
      <c r="I219" s="23" t="s">
        <v>305</v>
      </c>
      <c r="J219" s="65" t="s">
        <v>317</v>
      </c>
      <c r="K219" s="23" t="s">
        <v>19</v>
      </c>
      <c r="L219" s="25">
        <v>3502.62</v>
      </c>
      <c r="M219" s="25">
        <v>262.7</v>
      </c>
      <c r="N219" s="11"/>
    </row>
    <row r="220" spans="1:14" s="10" customFormat="1" ht="38.25" x14ac:dyDescent="0.2">
      <c r="A220" s="23" t="s">
        <v>235</v>
      </c>
      <c r="B220" s="23"/>
      <c r="C220" s="23" t="s">
        <v>215</v>
      </c>
      <c r="D220" s="23" t="s">
        <v>15</v>
      </c>
      <c r="E220" s="23" t="s">
        <v>303</v>
      </c>
      <c r="F220" s="23">
        <v>828</v>
      </c>
      <c r="G220" s="24">
        <v>42439</v>
      </c>
      <c r="H220" s="23" t="s">
        <v>304</v>
      </c>
      <c r="I220" s="23" t="s">
        <v>305</v>
      </c>
      <c r="J220" s="65" t="s">
        <v>318</v>
      </c>
      <c r="K220" s="23" t="s">
        <v>19</v>
      </c>
      <c r="L220" s="25">
        <v>3502.62</v>
      </c>
      <c r="M220" s="25">
        <v>262.7</v>
      </c>
      <c r="N220" s="11"/>
    </row>
    <row r="221" spans="1:14" s="10" customFormat="1" ht="38.25" x14ac:dyDescent="0.2">
      <c r="A221" s="23" t="s">
        <v>235</v>
      </c>
      <c r="B221" s="23"/>
      <c r="C221" s="23" t="s">
        <v>215</v>
      </c>
      <c r="D221" s="23" t="s">
        <v>15</v>
      </c>
      <c r="E221" s="23" t="s">
        <v>303</v>
      </c>
      <c r="F221" s="23">
        <v>828</v>
      </c>
      <c r="G221" s="24">
        <v>42439</v>
      </c>
      <c r="H221" s="23" t="s">
        <v>304</v>
      </c>
      <c r="I221" s="23" t="s">
        <v>305</v>
      </c>
      <c r="J221" s="65" t="s">
        <v>319</v>
      </c>
      <c r="K221" s="23" t="s">
        <v>19</v>
      </c>
      <c r="L221" s="25">
        <v>3502.62</v>
      </c>
      <c r="M221" s="25">
        <v>262.7</v>
      </c>
      <c r="N221" s="11"/>
    </row>
    <row r="222" spans="1:14" s="10" customFormat="1" ht="38.25" x14ac:dyDescent="0.2">
      <c r="A222" s="23" t="s">
        <v>235</v>
      </c>
      <c r="B222" s="23"/>
      <c r="C222" s="23" t="s">
        <v>215</v>
      </c>
      <c r="D222" s="23" t="s">
        <v>15</v>
      </c>
      <c r="E222" s="23" t="s">
        <v>303</v>
      </c>
      <c r="F222" s="23">
        <v>828</v>
      </c>
      <c r="G222" s="24">
        <v>42439</v>
      </c>
      <c r="H222" s="23" t="s">
        <v>304</v>
      </c>
      <c r="I222" s="23" t="s">
        <v>305</v>
      </c>
      <c r="J222" s="65" t="s">
        <v>320</v>
      </c>
      <c r="K222" s="23" t="s">
        <v>19</v>
      </c>
      <c r="L222" s="25">
        <v>3502.62</v>
      </c>
      <c r="M222" s="25">
        <v>262.7</v>
      </c>
      <c r="N222" s="11"/>
    </row>
    <row r="223" spans="1:14" s="10" customFormat="1" ht="16.5" x14ac:dyDescent="0.2">
      <c r="A223" s="80"/>
      <c r="B223" s="80"/>
      <c r="C223" s="81"/>
      <c r="D223" s="80"/>
      <c r="E223" s="80"/>
      <c r="F223" s="80"/>
      <c r="G223" s="82"/>
      <c r="H223" s="80"/>
      <c r="I223" s="80"/>
      <c r="J223" s="84"/>
      <c r="K223" s="75" t="s">
        <v>222</v>
      </c>
      <c r="L223" s="74">
        <f>SUM(L208:L222)</f>
        <v>52539.30000000001</v>
      </c>
      <c r="M223" s="74">
        <f>SUM(M208:M222)</f>
        <v>3940.4999999999986</v>
      </c>
      <c r="N223" s="11"/>
    </row>
    <row r="224" spans="1:14" ht="17.25" customHeight="1" x14ac:dyDescent="0.2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53"/>
      <c r="L224" s="86"/>
      <c r="M224" s="48"/>
      <c r="N224" s="4"/>
    </row>
    <row r="225" spans="1:14" ht="17.25" customHeight="1" x14ac:dyDescent="0.2">
      <c r="A225" s="91"/>
      <c r="B225" s="91"/>
      <c r="C225" s="91"/>
      <c r="D225" s="91"/>
      <c r="E225" s="91"/>
      <c r="F225" s="91"/>
      <c r="G225" s="92"/>
      <c r="H225" s="93"/>
      <c r="I225" s="93"/>
      <c r="J225" s="93"/>
      <c r="K225" s="55" t="s">
        <v>28</v>
      </c>
      <c r="L225" s="57">
        <f>L223+L204</f>
        <v>208749.38999999998</v>
      </c>
      <c r="M225" s="57">
        <f>M223+M204</f>
        <v>21888.160000000003</v>
      </c>
      <c r="N225" s="4"/>
    </row>
    <row r="226" spans="1:14" ht="17.25" customHeight="1" x14ac:dyDescent="0.2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5"/>
      <c r="M226" s="93"/>
      <c r="N226" s="4"/>
    </row>
    <row r="227" spans="1:14" ht="17.25" customHeight="1" x14ac:dyDescent="0.2">
      <c r="C227" s="3"/>
      <c r="D227" s="3"/>
      <c r="E227" s="3"/>
      <c r="F227" s="3"/>
      <c r="H227" s="3"/>
      <c r="I227" s="3"/>
      <c r="L227" s="69"/>
      <c r="N227" s="4"/>
    </row>
    <row r="228" spans="1:14" ht="17.25" customHeight="1" x14ac:dyDescent="0.2">
      <c r="C228" s="3"/>
      <c r="D228" s="3"/>
      <c r="E228" s="3"/>
      <c r="F228" s="3"/>
      <c r="H228" s="3"/>
      <c r="I228" s="3"/>
      <c r="L228" s="69"/>
      <c r="N228" s="4"/>
    </row>
    <row r="229" spans="1:14" ht="17.25" customHeight="1" x14ac:dyDescent="0.2">
      <c r="C229" s="3"/>
      <c r="D229" s="3"/>
      <c r="E229" s="3"/>
      <c r="F229" s="3"/>
      <c r="H229" s="3"/>
      <c r="I229" s="3"/>
      <c r="L229" s="69"/>
      <c r="N229" s="4"/>
    </row>
    <row r="230" spans="1:14" ht="17.25" customHeight="1" x14ac:dyDescent="0.2">
      <c r="C230" s="3"/>
      <c r="D230" s="3"/>
      <c r="E230" s="3"/>
      <c r="F230" s="3"/>
      <c r="H230" s="3"/>
      <c r="I230" s="3"/>
      <c r="L230" s="69"/>
      <c r="N230" s="4"/>
    </row>
    <row r="232" spans="1:14" x14ac:dyDescent="0.2">
      <c r="H232" s="102"/>
    </row>
    <row r="233" spans="1:14" x14ac:dyDescent="0.2">
      <c r="H233" s="102"/>
    </row>
    <row r="234" spans="1:14" x14ac:dyDescent="0.2">
      <c r="H234" s="102"/>
    </row>
    <row r="235" spans="1:14" x14ac:dyDescent="0.2">
      <c r="H235" s="102"/>
    </row>
    <row r="236" spans="1:14" x14ac:dyDescent="0.2">
      <c r="H236" s="102"/>
    </row>
    <row r="238" spans="1:14" s="2" customFormat="1" x14ac:dyDescent="0.2">
      <c r="M238" s="1"/>
    </row>
  </sheetData>
  <mergeCells count="13">
    <mergeCell ref="A153:M153"/>
    <mergeCell ref="A62:M62"/>
    <mergeCell ref="A63:M63"/>
    <mergeCell ref="A189:M189"/>
    <mergeCell ref="A168:M168"/>
    <mergeCell ref="A178:M178"/>
    <mergeCell ref="A2:M2"/>
    <mergeCell ref="A4:M4"/>
    <mergeCell ref="A3:M3"/>
    <mergeCell ref="A49:M49"/>
    <mergeCell ref="A50:M50"/>
    <mergeCell ref="A5:M5"/>
    <mergeCell ref="A6:M6"/>
  </mergeCells>
  <printOptions horizontalCentered="1"/>
  <pageMargins left="0.98425196850393704" right="0.59055118110236227" top="0.39370078740157483" bottom="0.39370078740157483" header="0" footer="0"/>
  <pageSetup scale="64" orientation="landscape" r:id="rId1"/>
  <headerFooter alignWithMargins="0"/>
  <rowBreaks count="4" manualBreakCount="4">
    <brk id="22" max="12" man="1"/>
    <brk id="46" max="16383" man="1"/>
    <brk id="73" max="16383" man="1"/>
    <brk id="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INV. BIENES MUEBLES</vt:lpstr>
      <vt:lpstr>'INV. BIENES MUEBLES'!Área_de_impresión</vt:lpstr>
      <vt:lpstr>'INV. BIENES MUEBLES'!Títulos_a_imprimir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ADMINISTRACION</cp:lastModifiedBy>
  <cp:lastPrinted>2016-07-29T01:22:08Z</cp:lastPrinted>
  <dcterms:created xsi:type="dcterms:W3CDTF">2015-08-08T19:01:04Z</dcterms:created>
  <dcterms:modified xsi:type="dcterms:W3CDTF">2016-07-29T19:46:13Z</dcterms:modified>
</cp:coreProperties>
</file>